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stateofne.sharepoint.com/sites/NDAAPD/Shared Documents/Livestock Development/Livestock Siting Matrix/Matrix/"/>
    </mc:Choice>
  </mc:AlternateContent>
  <xr:revisionPtr revIDLastSave="51" documentId="8_{6E8F5155-DC96-4F2A-AB65-204423582C65}" xr6:coauthVersionLast="47" xr6:coauthVersionMax="47" xr10:uidLastSave="{2A12AD9B-274F-4479-843A-F3A18F88BB99}"/>
  <bookViews>
    <workbookView xWindow="-120" yWindow="-120" windowWidth="20730" windowHeight="11160" xr2:uid="{00000000-000D-0000-FFFF-FFFF00000000}"/>
  </bookViews>
  <sheets>
    <sheet name="Matrix" sheetId="1" r:id="rId1"/>
    <sheet name="Rev.1 Changes" sheetId="8" state="hidden" r:id="rId2"/>
    <sheet name="Setback Addendum" sheetId="7" state="hidden" r:id="rId3"/>
    <sheet name="Alternate Separation" sheetId="6" state="hidden" r:id="rId4"/>
    <sheet name="Separation Distances" sheetId="3" r:id="rId5"/>
    <sheet name="Wind Roses" sheetId="5" r:id="rId6"/>
    <sheet name="Definitions" sheetId="2" r:id="rId7"/>
    <sheet name="Animal Units" sheetId="4" r:id="rId8"/>
  </sheets>
  <definedNames>
    <definedName name="_xlnm.Print_Area" localSheetId="6">Definitions!$A$1:$C$115</definedName>
    <definedName name="_xlnm.Print_Area" localSheetId="0">Matrix!$A$1:$G$166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49" i="1" l="1"/>
  <c r="G96" i="1"/>
  <c r="G56" i="1"/>
  <c r="G133" i="1"/>
  <c r="G134" i="1"/>
  <c r="G135" i="1"/>
  <c r="G137" i="1"/>
  <c r="G138" i="1"/>
  <c r="G139" i="1"/>
  <c r="G40" i="1"/>
  <c r="G41" i="1" s="1"/>
  <c r="G10" i="1"/>
  <c r="G11" i="1"/>
  <c r="G4" i="6"/>
  <c r="G5" i="6"/>
  <c r="G6" i="6"/>
  <c r="G8" i="6"/>
  <c r="G9" i="6"/>
  <c r="G10" i="6"/>
  <c r="G11" i="6"/>
  <c r="G34" i="1"/>
  <c r="G36" i="1" s="1"/>
  <c r="G45" i="1"/>
  <c r="G46" i="1"/>
  <c r="G47" i="1"/>
  <c r="G48" i="1"/>
  <c r="G49" i="1"/>
  <c r="G50" i="1"/>
  <c r="G51" i="1"/>
  <c r="G53" i="1"/>
  <c r="G54" i="1"/>
  <c r="G55" i="1"/>
  <c r="G60" i="1"/>
  <c r="G61" i="1"/>
  <c r="G63" i="1"/>
  <c r="G64" i="1"/>
  <c r="G65" i="1"/>
  <c r="G66" i="1"/>
  <c r="G67" i="1"/>
  <c r="G68" i="1"/>
  <c r="G69" i="1"/>
  <c r="G70" i="1"/>
  <c r="G71" i="1"/>
  <c r="G72" i="1"/>
  <c r="G76" i="1"/>
  <c r="G77" i="1"/>
  <c r="G78" i="1"/>
  <c r="G79" i="1"/>
  <c r="G80" i="1"/>
  <c r="G81" i="1"/>
  <c r="G82" i="1"/>
  <c r="G83" i="1"/>
  <c r="G84" i="1"/>
  <c r="G85" i="1"/>
  <c r="G86" i="1"/>
  <c r="G87" i="1"/>
  <c r="G88" i="1"/>
  <c r="G89" i="1"/>
  <c r="G91" i="1"/>
  <c r="G92" i="1"/>
  <c r="G93" i="1"/>
  <c r="G94" i="1"/>
  <c r="G95" i="1"/>
  <c r="G100" i="1"/>
  <c r="G101" i="1"/>
  <c r="G102" i="1"/>
  <c r="G103" i="1"/>
  <c r="G104" i="1"/>
  <c r="G105" i="1"/>
  <c r="G106" i="1"/>
  <c r="G107" i="1"/>
  <c r="G108" i="1"/>
  <c r="G112" i="1"/>
  <c r="G113" i="1"/>
  <c r="G114" i="1"/>
  <c r="G115" i="1"/>
  <c r="G116" i="1"/>
  <c r="G117" i="1"/>
  <c r="G118" i="1"/>
  <c r="G119" i="1"/>
  <c r="G122" i="1"/>
  <c r="G123" i="1"/>
  <c r="G124" i="1"/>
  <c r="G125" i="1"/>
  <c r="G127" i="1"/>
  <c r="G128" i="1"/>
  <c r="G129" i="1"/>
  <c r="G142" i="1"/>
  <c r="G143" i="1" s="1"/>
  <c r="G146" i="1"/>
  <c r="G147" i="1"/>
  <c r="G148" i="1"/>
  <c r="G151" i="1"/>
  <c r="G152" i="1"/>
  <c r="G153" i="1"/>
  <c r="G157" i="1"/>
  <c r="G158" i="1"/>
  <c r="G159" i="1"/>
  <c r="G160" i="1"/>
  <c r="G161" i="1"/>
  <c r="G162" i="1"/>
  <c r="G43" i="1"/>
  <c r="F6" i="6"/>
  <c r="F5" i="6"/>
  <c r="F4" i="6"/>
  <c r="F3" i="4"/>
  <c r="F4" i="4"/>
  <c r="F10" i="4"/>
  <c r="F9" i="4"/>
  <c r="F8" i="4"/>
  <c r="F5" i="4"/>
  <c r="F6" i="4"/>
  <c r="F7" i="4"/>
  <c r="F11" i="4"/>
  <c r="F12" i="4"/>
  <c r="F13" i="4"/>
  <c r="G163" i="1" l="1"/>
  <c r="G154" i="1"/>
  <c r="G97" i="1"/>
  <c r="G27" i="1"/>
  <c r="G140" i="1"/>
  <c r="G120" i="1"/>
  <c r="G130" i="1"/>
  <c r="G57" i="1"/>
  <c r="G166" i="1" s="1"/>
  <c r="G73" i="1"/>
  <c r="G109" i="1"/>
  <c r="G164" i="1" l="1"/>
</calcChain>
</file>

<file path=xl/sharedStrings.xml><?xml version="1.0" encoding="utf-8"?>
<sst xmlns="http://schemas.openxmlformats.org/spreadsheetml/2006/main" count="645" uniqueCount="441">
  <si>
    <t>Points</t>
  </si>
  <si>
    <t>Score</t>
  </si>
  <si>
    <t>Traffic</t>
  </si>
  <si>
    <t>Economic Impact Factors</t>
  </si>
  <si>
    <t>A</t>
  </si>
  <si>
    <t>B</t>
  </si>
  <si>
    <t>C</t>
  </si>
  <si>
    <t>D</t>
  </si>
  <si>
    <t>E</t>
  </si>
  <si>
    <t>G</t>
  </si>
  <si>
    <t>H</t>
  </si>
  <si>
    <t>I</t>
  </si>
  <si>
    <t>J</t>
  </si>
  <si>
    <t>L</t>
  </si>
  <si>
    <t>Open lot with stockpile</t>
  </si>
  <si>
    <t>Aerobic treatment</t>
  </si>
  <si>
    <t>K</t>
  </si>
  <si>
    <t xml:space="preserve">Sprinkler irrigation  </t>
  </si>
  <si>
    <t>Nutrient Management Plan</t>
  </si>
  <si>
    <t>Operation and Maintenance Plan</t>
  </si>
  <si>
    <t>Chemical Management Plan</t>
  </si>
  <si>
    <t>Emergency Response Plan</t>
  </si>
  <si>
    <t>Sludge Management Plan</t>
  </si>
  <si>
    <t>NA</t>
  </si>
  <si>
    <t>Yes</t>
  </si>
  <si>
    <t>No</t>
  </si>
  <si>
    <t>F</t>
  </si>
  <si>
    <t>Animal mortality managed so that it is hidden from public view</t>
  </si>
  <si>
    <t>Best Management Practices for Odor Control</t>
  </si>
  <si>
    <t>Site designed to facilitate clean surface water drainage away from livestock operation</t>
  </si>
  <si>
    <t>Livestock operation has a cost-share agreement with the county for road maintenance</t>
  </si>
  <si>
    <t xml:space="preserve">Vehicle entrance and turnaround is designed so that traffic will not be required to back into the livestock operation from the county road </t>
  </si>
  <si>
    <t>Documentation that earthen structures using a geomembrane liner are installed according to the construction quality assurance/quality control plan</t>
  </si>
  <si>
    <t>Main entrance to livestock operation located on minimum maintenance road or a county road with permanent weight restrictions</t>
  </si>
  <si>
    <t>Livestock Operation Size</t>
  </si>
  <si>
    <t>Livestock Feeding Operation Narrative</t>
  </si>
  <si>
    <t>Livestock Feeding Operation Site Plan, Construction Drawings, and Maps</t>
  </si>
  <si>
    <t>Definition</t>
  </si>
  <si>
    <t>Livestock Operation Closure Plan</t>
  </si>
  <si>
    <t>Additional storage capacity</t>
  </si>
  <si>
    <t>Manure Production and Storage/Treatment Calculations</t>
  </si>
  <si>
    <t>A narrative which identifies the location of petroleum products, chemicals, and fertilizers that are used on or adjacent to the livestock operation.  It also includes procedures for proper handling and disposal of such materials.  Disposal into the livestock waste control facility is prohibited unless specifically designed and properly used for livestock production or manure treatment.</t>
  </si>
  <si>
    <t>Verification that earthen structures requiring a compacted soil liner are constructed with materials that meet a permeability rate ≤ 0.125 inch/day</t>
  </si>
  <si>
    <t>In normal years and normal operating conditions, the livestock operation will use a traffic route that avoids driving heavy vehicles on bridges and roads with weight restrictions.</t>
  </si>
  <si>
    <r>
      <t>Heavy vehicle route established that avoids</t>
    </r>
    <r>
      <rPr>
        <b/>
        <sz val="9"/>
        <color rgb="FF000000"/>
        <rFont val="Arial"/>
        <family val="2"/>
      </rPr>
      <t xml:space="preserve"> </t>
    </r>
    <r>
      <rPr>
        <sz val="9"/>
        <color rgb="FF000000"/>
        <rFont val="Arial"/>
        <family val="2"/>
      </rPr>
      <t>bridges or roads with weight restrictions</t>
    </r>
  </si>
  <si>
    <t>A system attached to the sprinkler irrigation system that will send notifications and alarms to a user's phone, computer or other device in the event of a malfuction or change in operation.</t>
  </si>
  <si>
    <t>A plan in which the livestock operation implements when it is determined the amount of sludge in a storage structure is at a level where the material is infringing upon proper operation and it is must be removed.  The plan needs to provide details on how the sludge is removed and applied to application land.</t>
  </si>
  <si>
    <t>The livestock operation is designed so that surface drainage of water is diverted away from the livestock operation (buildings, lots, etc.) and the livestock waste control facility.</t>
  </si>
  <si>
    <t>A system in which the source of the effluent is connected separately to the sprinkler irrigation equipment.  There is no common connection between the effluent source and irrigation water.</t>
  </si>
  <si>
    <t>The livestock operation is designed so that vehicles entering and leaving the site do not need to stop and back up, or otherwise impede the county road any longer than necessary.</t>
  </si>
  <si>
    <t>A plan implemented to create the livestock operation to have an acceptable appearance, taking into account topography, existing structures, and site drainage.</t>
  </si>
  <si>
    <t>Communication with 100% of the property owners within a one-mile radius</t>
  </si>
  <si>
    <t>A narrative description of the livestock operation, the type of animals, the maximum animal capacity, and the average animal weight.  It also includes a description of the livestock waste control facility and how it will function and operate.</t>
  </si>
  <si>
    <t xml:space="preserve">Scaled site drawings, topographic maps, details on the features of the livestock waste control facility including, but not limited to: size, dimensions, capacities, elevations, and materials for conveyance structures, pipe inlet and outlets, construction details such as reinforcement and joint construction, sealing details, and concrete specifications. </t>
  </si>
  <si>
    <t>Calculations on manure production from the livestock operation including, but not limited to: estimated manure, litter, and process wastewater volume produced, runoff calculations, and sizing calculations on diversion terraces, debris basins, holding structures, underfloor building pits, etc.</t>
  </si>
  <si>
    <t>A plan in which the livestock operation handles and disposes of animal mortality.  Nebraska allows for on-site burial, on-site incineration, on-site composting, rendering, and possible landfill burial (depending on individual landfills).  Disposal of animal mortality in the livestock waste control facility is prohibited.</t>
  </si>
  <si>
    <t>Other products or processes that help reduce odors and dust emissions, aid breakdown of volatile organic compounds, and improve crop available nutrients.  Demonstation of the effectiveness needs to be documented.</t>
  </si>
  <si>
    <t>Livestock operation will provide information that it has communicated their plans with all property owners within one-mile radius (written, electronic forms, and/or telephone conversations).</t>
  </si>
  <si>
    <t xml:space="preserve">Main entrance to livestock operation located on minimum maintenance road </t>
  </si>
  <si>
    <t xml:space="preserve">Oil/water sprinkling </t>
  </si>
  <si>
    <t>Construction Quality Assurance Plan</t>
  </si>
  <si>
    <t>Animal Mortality Management Plan</t>
  </si>
  <si>
    <t>M</t>
  </si>
  <si>
    <t>N</t>
  </si>
  <si>
    <t>Environmental and Zoning Compliance Record</t>
  </si>
  <si>
    <t>Environmental Protection Plans</t>
  </si>
  <si>
    <t>Siting</t>
  </si>
  <si>
    <t>Landscape and Aesthetic Appearance</t>
  </si>
  <si>
    <t>Animal Unit Number</t>
  </si>
  <si>
    <t>Less than 300</t>
  </si>
  <si>
    <t>300-1000</t>
  </si>
  <si>
    <t>1001-2500</t>
  </si>
  <si>
    <t>2501-5000</t>
  </si>
  <si>
    <t>5001-7500</t>
  </si>
  <si>
    <t>7501-10,000</t>
  </si>
  <si>
    <t>10,001-17,500</t>
  </si>
  <si>
    <t>17,501-25,000</t>
  </si>
  <si>
    <t>None</t>
  </si>
  <si>
    <t>1980 ft (3/8 mile)</t>
  </si>
  <si>
    <t>1650 ft</t>
  </si>
  <si>
    <t xml:space="preserve">1980 ft </t>
  </si>
  <si>
    <t>2310 ft</t>
  </si>
  <si>
    <t>2640 ft (1/2 mile)</t>
  </si>
  <si>
    <t>1320 ft (1/4 mile)</t>
  </si>
  <si>
    <t>3300 ft</t>
  </si>
  <si>
    <t xml:space="preserve">3960 ft </t>
  </si>
  <si>
    <t>5280 (1 mile)</t>
  </si>
  <si>
    <t>3960 ft (3/4 mile)</t>
  </si>
  <si>
    <t>4750 ft (9/10 mile)</t>
  </si>
  <si>
    <t>5500 ft</t>
  </si>
  <si>
    <t>7920 (1 1/2 miles)</t>
  </si>
  <si>
    <t>Semi-Solid or Combination System</t>
  </si>
  <si>
    <t>2145 ft</t>
  </si>
  <si>
    <t>2970 ft</t>
  </si>
  <si>
    <t>3530 ft</t>
  </si>
  <si>
    <t>4070 ft</t>
  </si>
  <si>
    <t>5610 ft</t>
  </si>
  <si>
    <t>6,600 ft</t>
  </si>
  <si>
    <t>Select the primary method of manure application under normal conditions.</t>
  </si>
  <si>
    <t>Property valuation to be determined by county assessor.</t>
  </si>
  <si>
    <t>Medium Livestock Operation means an animal feeding operation that confines or stables the type and number of animals in any of the following ranges:</t>
  </si>
  <si>
    <t>Small Livestock Operation means an animal feeding operation with:</t>
  </si>
  <si>
    <t xml:space="preserve">Authorized Representative  </t>
  </si>
  <si>
    <t>Between 10 miles and 50 miles of the livestock operation</t>
  </si>
  <si>
    <t>Authorized Representative and Manager Residency</t>
  </si>
  <si>
    <t>Manager</t>
  </si>
  <si>
    <t>Authorized Representative or Manager Residency</t>
  </si>
  <si>
    <t>Manager means the person with daily responsibility for the operation of an animal feeding operation.</t>
  </si>
  <si>
    <t>Between 10 miles 50 miles of the livestock operation</t>
  </si>
  <si>
    <t>150 to 499</t>
  </si>
  <si>
    <t>=</t>
  </si>
  <si>
    <t>x</t>
  </si>
  <si>
    <t>Horses</t>
  </si>
  <si>
    <t>16,500 to 54,999</t>
  </si>
  <si>
    <t>Turkey</t>
  </si>
  <si>
    <t>37,500 to 124,999</t>
  </si>
  <si>
    <t>25,000 to      81,999</t>
  </si>
  <si>
    <t>9,000 to     29,999</t>
  </si>
  <si>
    <t>Chickens - Laying hens, broilers WITH liquid manure system</t>
  </si>
  <si>
    <t>3,000 to 9,999</t>
  </si>
  <si>
    <t>Sheep/Lambs</t>
  </si>
  <si>
    <t>Swine under 55 pounds</t>
  </si>
  <si>
    <t>750 to 2499</t>
  </si>
  <si>
    <t>Swine over 55 pounds</t>
  </si>
  <si>
    <t>200 to 699</t>
  </si>
  <si>
    <t>Dairy Cows (mature)</t>
  </si>
  <si>
    <t>Small AFOs are those operations with less than the number of animals at a Medium AFO classification</t>
  </si>
  <si>
    <t>300 to 999</t>
  </si>
  <si>
    <t>Cattle/Veal Calves</t>
  </si>
  <si>
    <t>Small</t>
  </si>
  <si>
    <t>Medium</t>
  </si>
  <si>
    <t>Large</t>
  </si>
  <si>
    <t>AU Total</t>
  </si>
  <si>
    <t>No. Head</t>
  </si>
  <si>
    <t>AU</t>
  </si>
  <si>
    <t>Species</t>
  </si>
  <si>
    <t>Number of Head</t>
  </si>
  <si>
    <t>Animal Unit Caculator</t>
  </si>
  <si>
    <t>Number</t>
  </si>
  <si>
    <t>Owner</t>
  </si>
  <si>
    <t>Judicial Enforcement Action</t>
  </si>
  <si>
    <t>Private dwelling or public places</t>
  </si>
  <si>
    <t>Residence not owned by the livestock operation owner, hospital, nursing home, school, church, platted subdivision, or recreational park.</t>
  </si>
  <si>
    <t>County setback</t>
  </si>
  <si>
    <t>SUBTOTAL</t>
  </si>
  <si>
    <t xml:space="preserve">Traffic </t>
  </si>
  <si>
    <t>Minimum maintenance roads to be identified by the county.</t>
  </si>
  <si>
    <t>Operation has a written agreement with county to provide financial support for roads maintenance (i.e., gravel purchases).</t>
  </si>
  <si>
    <t>Heavy vehicle route established that avoids bridges or roads with weight restrictions</t>
  </si>
  <si>
    <t>Formula</t>
  </si>
  <si>
    <t>Environmenal and Zoning Compliance Record</t>
  </si>
  <si>
    <t>Wind roses</t>
  </si>
  <si>
    <t>Water Quality Protection through Livestock Waste Control Facility</t>
  </si>
  <si>
    <t>Nebraska Livestock Feeding Operation Development Matrix - Definitions</t>
  </si>
  <si>
    <t>Solid Manure System</t>
  </si>
  <si>
    <t>Liquid Manure System</t>
  </si>
  <si>
    <t>Request for Inspection of Animal Feeding Operation (Title 130 - Form A)</t>
  </si>
  <si>
    <t>Permit Application (Title 130 - Form B)</t>
  </si>
  <si>
    <t>Applicant Disclosure (Title 130 - Form C)</t>
  </si>
  <si>
    <t>(5-N) x 2</t>
  </si>
  <si>
    <t>Enter number of dwellings (Formula may be used to calculate points, number = N)</t>
  </si>
  <si>
    <t>-10 x N^2</t>
  </si>
  <si>
    <t>-1 x N^2</t>
  </si>
  <si>
    <t>Vegetative treatment system for runoff</t>
  </si>
  <si>
    <t>A designed system of structures to collect and control AFO runoff, including, but not limited to: diversion terraces, debris basins, holding structures, holding ponds, lagoons, etc.</t>
  </si>
  <si>
    <t>A designed, site-specific alternative to handle AFO runoff that relies on overland flow and infiltration into land with perennial forage or grasses for later uptake of nutrients and water.</t>
  </si>
  <si>
    <t>A system that produces runoff that needs containment.  Solid manure and soiled livestock bedding are regularly removed and stockpiled in a convenient location for land application at a later date, within 180 days.  Stockpiles must be managed to not contribute to water pollution.</t>
  </si>
  <si>
    <t>Large Livestock Operation means an animal feeding operation (AFO) that stables or confines as many as or more than the number of animals specified in any of the following categories:</t>
  </si>
  <si>
    <t>A request for inspection form is required from all applicants of a livestock operation desiring to construct or modify their livestock waste control facility.  It includes the legal name of the applicant and address, the name of the livestock operation and its location, animal type, average weight, and capacity.</t>
  </si>
  <si>
    <t>Required for construction; a construction quality assurance plan includes two parts: quality control, which provides specifications for construction that is safe, adequate, dependable, and economical; and quality assurance, which involves verifications, audits, and evaluations that ensure the livestock waste control facility is built according to specifications.</t>
  </si>
  <si>
    <t>A plan in which the livestock operation explains on how it will handle day-to-day operations, including inspections of the livestock operation, the livestock waste control facility, and land application.  It also includes plans on how to handle maintenance and repairs to the livestock operation.  A list of record keeping requirements is also included.</t>
  </si>
  <si>
    <t>Prevailing wind directions</t>
  </si>
  <si>
    <t>A wind rose is a plot that quickly shows the distribution of wind speed and direction at a given location. The length of each spoke relates to the amount of time the wind blows from that particular direction, i.e. the longer the spoke, the more time that the wind blows from that direction.  Wind roses for many locations in Nebraska can be found at the High Plains Regional Climate Center (HPRCC) website: http://www.hprcc.unl.edu/datasets.php?set=WindRose#.</t>
  </si>
  <si>
    <t>-10 x N^2 or a deduction of 10 x N x N, where N is the number of dwellings.</t>
  </si>
  <si>
    <t>(5-N) x 2 where N is the number of dwellings.  Points will be gained when there are fewer than 5 dwellings within this transition area and lost when there are more than 5 dwellings.</t>
  </si>
  <si>
    <t>Animal confinement building</t>
  </si>
  <si>
    <t>Majority of manure is stored under roof to exclude precipitation and prevent runoff.  Examples include deep-pit barns, bedded-pack barns, high-rise barns, and facilities with a separate building or covered tank for storing manure.</t>
  </si>
  <si>
    <t>Roofed manure containment</t>
  </si>
  <si>
    <t>Concrete-equivalent containment structure</t>
  </si>
  <si>
    <t>SUBTOTAL  (total not to exceed 6 points for this section)</t>
  </si>
  <si>
    <t>Compacted-clay or Geomembrane-lined structure</t>
  </si>
  <si>
    <t>Utilize drop nozzles or hoses</t>
  </si>
  <si>
    <t>Utilize a monitoring and alarm system</t>
  </si>
  <si>
    <t>Conservation tillage is implemented on the majority of land receiving manure</t>
  </si>
  <si>
    <t>No-till farming is implemented on the majority of land receiving manure</t>
  </si>
  <si>
    <t>Incorporated within 2 days of application
to 50% or more of the land receiving manure</t>
  </si>
  <si>
    <t>Incorporated within 3 to 7 days of application to 50% or more of the land receiving manure</t>
  </si>
  <si>
    <t>Irrigation distribution system has a complete disconnect from the water source during application</t>
  </si>
  <si>
    <t>Irrigation distribution system does NOT have a complete disconnect from the water source during application</t>
  </si>
  <si>
    <t>Application equipment discourages drift and encourages entry into soil</t>
  </si>
  <si>
    <t>Electrostatic/Ionization system</t>
  </si>
  <si>
    <t>Solids routinely separated from liquids and:</t>
  </si>
  <si>
    <t>Stockpiled for later application to land</t>
  </si>
  <si>
    <t>Composted, dried and used for bedding, or equivalently treated.</t>
  </si>
  <si>
    <t>Impermeable covers are more effective at reducing odor and gas emissions from stored manure than are permeable covers as long as the captured gases are combusted or treated.</t>
  </si>
  <si>
    <t>Cover on manure storage or first (settling) cell of mult-cell system</t>
  </si>
  <si>
    <t>Anaerobic digester</t>
  </si>
  <si>
    <t>Other supplemental odor reduction measures</t>
  </si>
  <si>
    <t>Other supplemental odor reduction measures (supported by verifiable scientific data)</t>
  </si>
  <si>
    <t>Additional Assurance of Environmental Protection</t>
  </si>
  <si>
    <t>Animal Mortality Composting Plan</t>
  </si>
  <si>
    <t>Assurance that the following plans will be kept current, displayed and/or readily accessible on site, and included in training procedures during operation</t>
  </si>
  <si>
    <t>BMP for Odor Control Plan</t>
  </si>
  <si>
    <t>For a plan to be effective it needs to be regularly reviewed and updated (as needed), readily accessible to those responsible for implementing the plan, and incorporated into the training of those who will implement the plan.</t>
  </si>
  <si>
    <t>Clay-lined or Geomembrane-lined containment structure</t>
  </si>
  <si>
    <t>100 to 150 feet</t>
  </si>
  <si>
    <t>151 to 300 feet</t>
  </si>
  <si>
    <t>301 feet to 1,000 feet</t>
  </si>
  <si>
    <t>Select the smallest separation distance between any well used for domestic purposes and a Livestock Waste Control Facility:</t>
  </si>
  <si>
    <t>Separation distance between any well used for domestic purposes and a Livestock Waste Control Facility</t>
  </si>
  <si>
    <t>Total Animal Units</t>
  </si>
  <si>
    <t>Animal Units (see Animal Units tab for calculator)</t>
  </si>
  <si>
    <t>http://www.hprcc.unl.edu/datasets.php?set=WindRose</t>
  </si>
  <si>
    <t>Wind roses for Nebraska are available at:</t>
  </si>
  <si>
    <t xml:space="preserve">For the example shown below, prevailing wind directions for Ainsworth are SW, SSW and W and NNW, N and NW.  Dwellings located downwind from these directions (generally to the NE and SSE of the site) are at greatest odor risk.  </t>
  </si>
  <si>
    <t>Was the Nebraska Odor Footprint Tool or other third-party, science-based tool used to assess siting relative to impacts on private dwellings and public places?</t>
  </si>
  <si>
    <t>Nebraska Odor Footprint Tool</t>
  </si>
  <si>
    <t>The Nebraska Odor Footprint Tool (NOFT) is a science-based tool for assessing the odor risk of AFO and the expected benefit of odor control technology in terms of reduced odor risk.  The NOFT can be found at http://water.unl.edu/manure/odor-footprint-tool.</t>
  </si>
  <si>
    <t>A roofed housing structure that effectively eliminates runoff from animal facilities.  Note that shade structures and buildings with outdoor lots do not qualify and should be considered as open lots.</t>
  </si>
  <si>
    <t>Runoff containment structures</t>
  </si>
  <si>
    <t>Containment formed of concrete [or equivalent materials for strength and impermeability] that stores the majority of manure and process wastewater.  Examples include deep-pit barns, concrete or lined steel storage tanks [open or roofed], and storage sheds with concrete floors and stubwalls.</t>
  </si>
  <si>
    <t>Subsurface application</t>
  </si>
  <si>
    <t>Manure and effluent are 'knifed in' or 'injected' below the soil surface, which is highly desirable for nutrient retention and odor reduction.  Equipment may include mounted or pulled liquid manure wagon or a drag hose/tethered toolbar, with mounted chisels, coulters, sweeps, or disks.</t>
  </si>
  <si>
    <t>Surface-applied solids</t>
  </si>
  <si>
    <t>Sprinkler irrigation</t>
  </si>
  <si>
    <t>Solid manure (typically less than 80% moisture) is applied onto the soil surface, which poses some risk for runoff, nutrient loss, and odor emission.  Equipment may include mounted or pulled box spreader and a rear or side distribution spreading system.</t>
  </si>
  <si>
    <t>Manure slurry or effluent (typically more than 80% moisture) is applied onto the soil surface, which generally poses undesirable risk for runoff, nutrient loss, and odor emission.  Equipment may included mounted or pulled liquid manure wagon with a rear or side liquid distribution system.  Other equipment is a volume traveling gun.</t>
  </si>
  <si>
    <t>Incorporation of surface applied solids into the soil profile (typically to a depth of 4-5 inches) using tillage equipment will help reduce ammonia volitization, retain manure nutrients, and reduce odors.  The closer incorporation occurs after land application, the greater the benefit.</t>
  </si>
  <si>
    <t>Incorporation of surface-applied manure slurry or effluent into the soil profile (typically to a depth of 4-5 inches) using tillage equipment will help reduce ammonia volitization, retain manure nutrients, and reduce odors.  The closer incorporation occurs after land application, the greater the benefit.</t>
  </si>
  <si>
    <t>Utilize drop nozzles or distribution hoses</t>
  </si>
  <si>
    <t>Cover conditions for manure application</t>
  </si>
  <si>
    <t>Application limited to primarily fields                            with a growing crop</t>
  </si>
  <si>
    <t>Growing crops reduce potential for runoff and soil erosion and utilize manure nutrients in a timely manner after application.</t>
  </si>
  <si>
    <t>An established plant canopy helps reduce potential for runoff and soil erosion, limits exposure of manured soil and associated ammonia volatilization and odor emission, and suggests timely and efficient utilization of applied nutrients.</t>
  </si>
  <si>
    <t xml:space="preserve"> Additional 50 to 100 feet</t>
  </si>
  <si>
    <t xml:space="preserve">   Additional 501 to 1,320 feet</t>
  </si>
  <si>
    <t xml:space="preserve">  Additional 1,321 to 2,640 feet</t>
  </si>
  <si>
    <t xml:space="preserve">  Additional 2,641 feet and greater</t>
  </si>
  <si>
    <t>Additional 101 to 500 feet</t>
  </si>
  <si>
    <t>Additional separation provided, above and beyond minimum requirements, from land application areas to closest dwelling or public place.</t>
  </si>
  <si>
    <t>Additional separation provided, above and beyond minimum requirements, from land application areas to closest dwelling or public place. Applies to all application areas.</t>
  </si>
  <si>
    <t>Odor and Dust Control for Facilities</t>
  </si>
  <si>
    <t>Check all that apply for the majority of animal confinement or manure storage:</t>
  </si>
  <si>
    <t>Biofilter</t>
  </si>
  <si>
    <t>Treats ventilation air exhausted from a livestock building.  Biofilters provide a medium for the growth of beneficial bacteria, which convert odorous compounds into simple non-odorous compounds.  Treatment of minimum ventilation airflow (e.g. exhaust from pit fans) is industry norm for biofilters.</t>
  </si>
  <si>
    <t xml:space="preserve">Vegetable-based oil spray absorbs dust particles in livestock buildings, removing them from exhausted air.  Spraying water onto pen surfaces is an effective dust control method for open lots.  Adequate equipment must be put in place to achieve surface application of oil or water.  </t>
  </si>
  <si>
    <t>Systems apply an electical charge to dust particles, which are then attracted to building surfaces and removed from exhausted air.  Adequate equipment must be in place.</t>
  </si>
  <si>
    <t>Electrostatic/Ionization system for dust control in animal areas</t>
  </si>
  <si>
    <t>Biofilter treatment of exhaust air from fans (primarily for odor control)</t>
  </si>
  <si>
    <t>Solids routinely separated from liquids</t>
  </si>
  <si>
    <t>Equipment system breaks incoming manure stream into two separate flows; a stackable 'solid' material and a reduced-solids-content liquid stream.</t>
  </si>
  <si>
    <t>Separated solids are stored as is (either on site or in field) prior to application onto land.</t>
  </si>
  <si>
    <t>Separated solids are treated (in managed way) to reduce moisture content, volume, and odor emissions, producing a stabilized, more acceptable product; typically achieved by physically turning and mixing the material or, less commonly, by blowing air through the material.</t>
  </si>
  <si>
    <t>Covers are typically placed on the surface (floating) of stored manure or over the top of a storage structure to reduce odor emissions and retain nutrients.  Covers can be permeable or impermeable and typically are constructed of straw or geomembrane/geosynthetic materials.  While naturally forming crusts can offer similar benefits, the presence of a natural crust is not normally ensured or managed and is excluded here.</t>
  </si>
  <si>
    <t>Impermeable cover with flare                                      or gas treatment</t>
  </si>
  <si>
    <t>Impermeable cover with flare or gas treatment</t>
  </si>
  <si>
    <t>Biological manure treatment that occurs in the presence of oxygen and has potential to reduce emissions of odor, methane and ammonia.  May be achieved through proper design and operation of aerobic treatment lagoons, circulation of contained liquid, or by injecting air into contained liquid.</t>
  </si>
  <si>
    <t>A wide range of performance exists in aerobic treament systems in the field. When aerobic treatment systems are installed without evidence that desired aerobic conditions will be achieved, minimal benefit should be assigned to such systems.</t>
  </si>
  <si>
    <t>Evidence of design and management for achieving aerobic treatment (i.e. sufficient to shift N from NH3 to NH4 in liquid manure / lagoon effluent) helps assure that system potential will be realized.</t>
  </si>
  <si>
    <t>A controlled, engineered system that promotes the decomposition of manure or "digestion" of the organics in manure and production of biogas (mostly methane).  Odor reduction is achieved by reducing the volatile oganics content of the effluent and by removing sulfur compounds and then combusting the biogas.</t>
  </si>
  <si>
    <t>Incorporated within 2 days of application</t>
  </si>
  <si>
    <t>Incorporated within 3 to 7 days of application</t>
  </si>
  <si>
    <t>Surface-applied slurry or effluent</t>
  </si>
  <si>
    <t>A system used to apply very dilute effluent to land using irrigation equipment (typically center pivots).  While there is some risk of runoff and odor from irrigation, when used optimally, it allows growing crops to use the applied material as an efficient source of water and plant nutrients.</t>
  </si>
  <si>
    <t>A low-pressure sprinkler package that applies effluent below the span or framework of the pivot, for reduced risk of drift, odor and nutrient loss, and optimal distribution into an existing plant canopy.</t>
  </si>
  <si>
    <t>All waters within the jurisdiction of Nebraska, including all streams, lakes, ponds, impounding reservoirs, marshes, wetlands, watercourses, waterways, wells, springs, irrigation systems, drainage systems, and all other bodies or accumulations of water, surface or underground, natural or artificial, public or private, situated wholly or partly within or bordering upon the State.</t>
  </si>
  <si>
    <t>Manure Application Separation</t>
  </si>
  <si>
    <t>Vegetative buffer</t>
  </si>
  <si>
    <t>Vegetative buffers present on 25 to 50% of natural surface drains on all application areas</t>
  </si>
  <si>
    <t>Vegetative buffers present on 51 to 100% of natural surface drains</t>
  </si>
  <si>
    <t>Manure Application Practices</t>
  </si>
  <si>
    <t>Natural surface drain</t>
  </si>
  <si>
    <t>Areas of fields especially prone to erosion from runoff gathering and flowing through the areas.</t>
  </si>
  <si>
    <t>Water Quality Protection - Livestock Facilities</t>
  </si>
  <si>
    <t>SUBTOTAL  (total not to exceed 15 points for this section)</t>
  </si>
  <si>
    <t>Waters of the State</t>
  </si>
  <si>
    <t>Number of animals (for multiple species or production phases, record separately)</t>
  </si>
  <si>
    <t>A list of activities, operational processes, and management practices that are found to be effective methods based on best available control technology to help prevent and control odors.  Best management practices (BMP) for odor control may be implemented in the livestock operation, the livestock waste control facility, and land application areas.</t>
  </si>
  <si>
    <t>In the Livestock Development Matrix, assign prevailing wind directions as having 8% or greater occurence on an annual basis for a given location (and a standard 16-spoke wind rose).  When using the HPRCC website, the occurrence frequency may be obtained by clicking on the legend box labeled "Total % of occurrence" and then hovering the cursor over the spoke for a direction.</t>
  </si>
  <si>
    <t>Windbreaks placed to intercept air emissions</t>
  </si>
  <si>
    <t>Windbreaks</t>
  </si>
  <si>
    <t>Natural (VEB or shelterbelts) or man-made (windbreak walls) barriers are used to lift and disperse air leaving a livestock operation, reducing odor and dust concentrations in nearby leeward areas.</t>
  </si>
  <si>
    <t>Continuously vegetated, unmanured area separating cropland that will receive applied manure [or chemical additions) from protected features (dwelling, stream, well head, etc.); established to prevent nutrients (chemicals) in sediment-laden field runoff from reaching the protected features.</t>
  </si>
  <si>
    <t>For the primary application method under normal conditions, the livestock operation can avoid county roads to apply:</t>
  </si>
  <si>
    <t>Up to 25% of manure nutrients generated</t>
  </si>
  <si>
    <t>25 to 50% of manure nutrients generated</t>
  </si>
  <si>
    <t>More than 50% manure nutrients generated</t>
  </si>
  <si>
    <t>Neighbor - Community Communication</t>
  </si>
  <si>
    <t>Livestock operation can avoid county roads to apply X% manure nutrients generated</t>
  </si>
  <si>
    <t>In normal years and normal operating conditions, the livestock operation will avoid driving heavy equipment on county roads to apply the specified range of manure nutrients it generates.</t>
  </si>
  <si>
    <t>Will create the following number of new full-time or equivalent jobs</t>
  </si>
  <si>
    <t>Will create the following number of new full-time or equivalent jobs:</t>
  </si>
  <si>
    <t>1 to 3</t>
  </si>
  <si>
    <t>10 or more</t>
  </si>
  <si>
    <t>4 to 9</t>
  </si>
  <si>
    <t>New full-time or equivalent jobs will be created to work at the facility.  Not to include jobs created elsewhere to work with the operation or as a consequence of the operation - multiplier effects considered seperately.</t>
  </si>
  <si>
    <t>Landscaping plan</t>
  </si>
  <si>
    <t>Check all that will apply:</t>
  </si>
  <si>
    <t>Visual barriers</t>
  </si>
  <si>
    <t>Manage mortality in such a manner as to minimize public exposure to dead animals.</t>
  </si>
  <si>
    <t>Barriers (i.e. fences, gating, trees) placed in strategic locations (can tie into landscaping plan) around the livestock operation to screen public and/or neighbor views of animal production facilities and livestock waste control facility.</t>
  </si>
  <si>
    <t>SUBTOTAL (total not to exceed 30 points for this section)</t>
  </si>
  <si>
    <t>5, 6</t>
  </si>
  <si>
    <t>Impact easement/distance waiver</t>
  </si>
  <si>
    <t xml:space="preserve">County setback is the minimum separation - as established by the county - between the footprint of AFO production facilities (e.g. buildings, open confinement lots, waste containment) and any private dwellings or public places.  </t>
  </si>
  <si>
    <t>Separation distance for odor</t>
  </si>
  <si>
    <t>Separation distance for odor is the minimum recommended separation between the footprint of animal feeding operation (AFO) production facilities (e.g. buildings, open confinement lots, waste containment) and any private dwellings or public places.  The listed separation distances for odor are for AFO sited in primarily agicultural use areas.  Separation distances for odor were either determined using the Nebraska Odor Footprint Tool (NOFT) to meet a 94% odor annoyance-free criterion in the worst-case [prevailing downwind] direction from the AFO or selected based upon the collective professional judgement of the Livestock Matrix Committee where the science basis for applying the NOFT to a type of AFO was comparitively weak.</t>
  </si>
  <si>
    <t>Within 1.5 times the separation distance for odor and the separation distance for odor</t>
  </si>
  <si>
    <t>Within the separation distance for odor and 1/2 the separation distance for odor</t>
  </si>
  <si>
    <t>Within 1/2 the separation distance of odor</t>
  </si>
  <si>
    <t>Between separation distance for odor and 10 miles of the livestock operation</t>
  </si>
  <si>
    <t xml:space="preserve">Owner means the person or entity who owns an animal feeding operation.  </t>
  </si>
  <si>
    <t xml:space="preserve">On the site or within the separation distance for odor </t>
  </si>
  <si>
    <t>Cover on manure storage or first (settling) cell of multi-cell system</t>
  </si>
  <si>
    <t>Without verifiable scientific evidence that aerobic conditions will be achieved</t>
  </si>
  <si>
    <t>With verifiable scientific evidence that aerobic conditions will be achieved</t>
  </si>
  <si>
    <t>See Section B for plan definitions</t>
  </si>
  <si>
    <t>Some equipment is designed to minimize time manure is airborne and mechanically prepares the soil surface to enhance infiltration of applied liquids.</t>
  </si>
  <si>
    <t>Will add property value as of county permit issue date by:</t>
  </si>
  <si>
    <t>$250,000-500,000</t>
  </si>
  <si>
    <t>$500,000-$1,000,000</t>
  </si>
  <si>
    <t>Authorized representative lives or will live within one year of beginning operation:</t>
  </si>
  <si>
    <t>Manager lives or will live within one year of beginning of operation:</t>
  </si>
  <si>
    <t>Application limited to primarily fields with an established plant canopy</t>
  </si>
  <si>
    <t>Reduced tillage stabilizes soil, reduces runoff, and decreases the likelihood of eriosion that can carry nutrients off of the field.</t>
  </si>
  <si>
    <t>The majority of animals housed within a confinement building</t>
  </si>
  <si>
    <t>For only the facility that contains the majority of manure or effluent, select any that describe the livestock waste control facility:</t>
  </si>
  <si>
    <t>An impact easement or distance waiver is a signed agreement with the owner of a private dwelling or public place that waives consideration of that dwelling or place for purposes of setbacks or separation distances.</t>
  </si>
  <si>
    <t>Incorporated more than 7 days after application, but before planting</t>
  </si>
  <si>
    <t>Assurance that earthen livestock waste control facilities having geomembrane liners will be installed according to the construction quality assurance / quality control plan and documentation will be maintained</t>
  </si>
  <si>
    <t>Assurance that earthen livestock waste control facilities having compacted-soil liners will be constructed to meet and be verified as having a permeability rate ≤ 0.125 inch/day</t>
  </si>
  <si>
    <t>A person authorized by the owner of the livestock operation to make management-level decisions on behalf of the owner.</t>
  </si>
  <si>
    <t>Defined in Section C</t>
  </si>
  <si>
    <t>Will increase property valuation as of county permit issue date by $X</t>
  </si>
  <si>
    <t>-1 x N^2 or a deduction of N x N, where N is the number of dwellings.</t>
  </si>
  <si>
    <t xml:space="preserve">Cummulative Points </t>
  </si>
  <si>
    <t xml:space="preserve">Owner has operated an animal feeding operation (AFO) for at least 5 years AND has been issued NO judicial enforcement action by a State or Federal Department of Justice within the last 5 years </t>
  </si>
  <si>
    <t>Minimum distances are established by counties.  In the case that no distances are established (there is no minimum requirement), the "additional" separation distance is the total separation distance.</t>
  </si>
  <si>
    <t>17,500-25,000</t>
  </si>
  <si>
    <t>10,000-17,500</t>
  </si>
  <si>
    <t>25,001-50,000</t>
  </si>
  <si>
    <t>50,001-100,000</t>
  </si>
  <si>
    <t>6600 ft</t>
  </si>
  <si>
    <t>Chickens - Laying hens, NO liquid manure system</t>
  </si>
  <si>
    <t>Chickens - Broilers, NO liquid manure system</t>
  </si>
  <si>
    <t>Incorporated prior to planting but more than 7 days after application</t>
  </si>
  <si>
    <t>Surface-applied slurry or effluent (excl. sprinkler irrigation)</t>
  </si>
  <si>
    <r>
      <t xml:space="preserve">Select the </t>
    </r>
    <r>
      <rPr>
        <u/>
        <sz val="9"/>
        <color rgb="FF000000"/>
        <rFont val="Arial"/>
        <family val="2"/>
      </rPr>
      <t xml:space="preserve">primary method of manure application under normal conditions for the majority of manure applied </t>
    </r>
    <r>
      <rPr>
        <sz val="9"/>
        <color rgb="FF000000"/>
        <rFont val="Arial"/>
        <family val="2"/>
      </rPr>
      <t xml:space="preserve">and indicate any </t>
    </r>
    <r>
      <rPr>
        <u/>
        <sz val="9"/>
        <color rgb="FF000000"/>
        <rFont val="Arial"/>
        <family val="2"/>
      </rPr>
      <t>control practices followed for application to 50% or more of the land receiving manure</t>
    </r>
    <r>
      <rPr>
        <sz val="9"/>
        <color rgb="FF000000"/>
        <rFont val="Arial"/>
        <family val="2"/>
      </rPr>
      <t>:</t>
    </r>
  </si>
  <si>
    <t>Cover conditions for manure application (Indicate all that apply for the selected method and majority of land receiving manure)</t>
  </si>
  <si>
    <t>Conservation tillage is implemented</t>
  </si>
  <si>
    <t>No-till farming is implemented</t>
  </si>
  <si>
    <t>Application is primarily to fields with a growing crop</t>
  </si>
  <si>
    <t>Application is primarily to fields with an established crop canopy</t>
  </si>
  <si>
    <t>Cover crops or additional approved erosion-control practices are used</t>
  </si>
  <si>
    <t>If dwellings or public places exist within 1.5 times the separation distance for odor, have verified that none are located downwind of the site for prevailing wind direction(s) - via representative wind rose (see tab) or documented local weather data</t>
  </si>
  <si>
    <t>If dwellings or public places exist within the county setback (or separation distance for odor if no county setback), have verified that none are located downwind of the site for prevailing wind direction(s) -  via representative wind rose or documented local weather data</t>
  </si>
  <si>
    <t>1a</t>
  </si>
  <si>
    <t>1b</t>
  </si>
  <si>
    <t>1c</t>
  </si>
  <si>
    <t>1d</t>
  </si>
  <si>
    <t>Land surface cover conditions influence the fate of applied manure.</t>
  </si>
  <si>
    <t>Manure System Definitions</t>
  </si>
  <si>
    <r>
      <rPr>
        <u/>
        <sz val="10"/>
        <rFont val="Arial"/>
        <family val="2"/>
      </rPr>
      <t>Solid Manure System</t>
    </r>
    <r>
      <rPr>
        <sz val="10"/>
        <rFont val="Arial"/>
        <family val="2"/>
      </rPr>
      <t xml:space="preserve"> - Vast majority (&gt; 90%) of excreted manure will be maintained in a form that can be handled with a front-end loader and stacked without seepage under normal operating conditions.  Example systems include floor-raised poultry, deep-bedded housing systems, and drylots.</t>
    </r>
  </si>
  <si>
    <r>
      <rPr>
        <u/>
        <sz val="10"/>
        <rFont val="Arial"/>
        <family val="2"/>
      </rPr>
      <t>Semi-Solid or Combination System</t>
    </r>
    <r>
      <rPr>
        <sz val="10"/>
        <rFont val="Arial"/>
        <family val="2"/>
      </rPr>
      <t xml:space="preserve"> - Default category for systems that do not fit the description of a solid or liquid manure system.  Potential example systems include dairies having multiple types of housing and/or significant separation of solids prior to long-term storage, modestly bedded facilities, and multi-species operations.</t>
    </r>
  </si>
  <si>
    <r>
      <rPr>
        <u/>
        <sz val="10"/>
        <rFont val="Arial"/>
        <family val="2"/>
      </rPr>
      <t>Liquid Manure System</t>
    </r>
    <r>
      <rPr>
        <sz val="10"/>
        <rFont val="Arial"/>
        <family val="2"/>
      </rPr>
      <t xml:space="preserve"> - Vast majority (&gt; 90%) of excreted manure will be stored in a form that – with or without agitation/mixing – can be handled with a common centrifugal pump under normal operating conditions.  Example systems include slatted-floor facilities and facilities where manure can be transferred via gravity.</t>
    </r>
  </si>
  <si>
    <t>BASIC INFORMATION</t>
  </si>
  <si>
    <t>SETBACKS/SEPARATION DISTANCES</t>
  </si>
  <si>
    <t>OTHER CONSIDERATIONS</t>
  </si>
  <si>
    <t>Separation distance of at least 1.5 times county required distance from centerline of frontage road to livestock facility</t>
  </si>
  <si>
    <t>Landscaping plan will be implemented</t>
  </si>
  <si>
    <t>Visual barriers (i.e. fences, gating, trees) will be put in place</t>
  </si>
  <si>
    <t>Handling of animal mortalities will be viewable from public road</t>
  </si>
  <si>
    <t>Additional separation provided, above and beyond minimum requirements, from land application areas to closest surface waters</t>
  </si>
  <si>
    <t>4,5</t>
  </si>
  <si>
    <t>Vegetative buffer (minimum 50 feet width) will be maintained between land application areas and any surface waters</t>
  </si>
  <si>
    <t>Vegetative buffer (minimum 50 feet width) will be maintained between land application areas and any dwellings or public places</t>
  </si>
  <si>
    <t>Assurance that the following plans will be kept current, displayed and/or readily accessible on site, and included in training procedures during operation:</t>
  </si>
  <si>
    <t>SUBTOTAL (subtotal not to exceed 30 points for this section)</t>
  </si>
  <si>
    <t>Animal mortality will be managed so as to not be viewable from a public road</t>
  </si>
  <si>
    <t xml:space="preserve">Siting Relative to County Setback. </t>
  </si>
  <si>
    <t>Distance</t>
  </si>
  <si>
    <t>Subsurface application (also referred to as "injection", "knifing in manure", etc)</t>
  </si>
  <si>
    <t xml:space="preserve"> </t>
  </si>
  <si>
    <t>Enter actual distance from LFO to nearest dwelling or public place (feet)</t>
  </si>
  <si>
    <t>Use information from the Seperation Distances and Wind Rose tabs to complete this section.</t>
  </si>
  <si>
    <t>Livestock Operation Information</t>
  </si>
  <si>
    <t>Operation Name:</t>
  </si>
  <si>
    <t>Type of Livestock:</t>
  </si>
  <si>
    <r>
      <t xml:space="preserve">Total Score (A project that reaches </t>
    </r>
    <r>
      <rPr>
        <b/>
        <u/>
        <sz val="9"/>
        <color rgb="FF000000"/>
        <rFont val="Arial"/>
        <family val="2"/>
      </rPr>
      <t>75 points</t>
    </r>
    <r>
      <rPr>
        <b/>
        <sz val="9"/>
        <color rgb="FF000000"/>
        <rFont val="Arial"/>
        <family val="2"/>
      </rPr>
      <t xml:space="preserve"> or above shall
be granted a conditional/special use permit by the county) =         </t>
    </r>
  </si>
  <si>
    <t>NDEE STATUS</t>
  </si>
  <si>
    <t>NDEE has issued letter that no construction and/or operating permit is required</t>
  </si>
  <si>
    <t>All NDEE construction and operating permit(s) will be in place prior to operation, as required, including the following (if not applicable, write NA):</t>
  </si>
  <si>
    <t>If YES, move to Section D.  If NO, Stop, CUP is not approved unless county adopts the alternate seperation method (see alternate separation tab).</t>
  </si>
  <si>
    <t>Alternate Means to Establish Separation Distance</t>
  </si>
  <si>
    <t>All NDEQ changed to NDEE</t>
  </si>
  <si>
    <t>C - Setbacks</t>
  </si>
  <si>
    <t>Revisions marked in Blue on matrix</t>
  </si>
  <si>
    <t xml:space="preserve">Included Setback recommendations in Setback Addendum </t>
  </si>
  <si>
    <t>1000 animal units - 0.25 mile</t>
  </si>
  <si>
    <t>5000 animal units - 0.375 mile</t>
  </si>
  <si>
    <t>10,000 animal units - 0.50 mile</t>
  </si>
  <si>
    <t>20,000 animal units - 0.75 mile</t>
  </si>
  <si>
    <t>Additional storage capacity (25% or more than NDEE requirements)</t>
  </si>
  <si>
    <t>Other supplemental water quality measures (supported by verifiable scientific data)</t>
  </si>
  <si>
    <t>E - Water Quality Protection</t>
  </si>
  <si>
    <t>Added #10 Other supplemental water quality measures (supported by verifiable scientific data)</t>
  </si>
  <si>
    <t>Other supplemental manure management measures (supported by verifiable scientific data)</t>
  </si>
  <si>
    <t>G - Manure Application Practices</t>
  </si>
  <si>
    <t>Added #3 Other supplemental manure management measures (supported by verifiable scientific data)</t>
  </si>
  <si>
    <t>M - Economic Impact Factors</t>
  </si>
  <si>
    <t>Updated Property Value Ranges</t>
  </si>
  <si>
    <t>More than $2,500,000</t>
  </si>
  <si>
    <t>Setbacks or separation distances required between animal feeding operations and neighboring residences shall be considered to be reasonable and justifiable if the distance required by the county regulation for animal feeding operations at each of the number of animal unit sizes listed below is not greater than the distances indicated:</t>
  </si>
  <si>
    <t>Recommended setbacks based on best practices for livestock industry.</t>
  </si>
  <si>
    <t>Irrigation distribution system does NOT have a complete disconnect from the water source during application or appropriate mechanical devices, as specified by NDEE.</t>
  </si>
  <si>
    <t>Irrigation distribution system has a complete disconnect from the water source or appropriate mechanical devices, as specified by NDEE, during application</t>
  </si>
  <si>
    <t xml:space="preserve">Setback Addendum </t>
  </si>
  <si>
    <t>Remove oil as a form of dust control per Brad Edeal, NDEE</t>
  </si>
  <si>
    <t>Residences owned by the AFO/CAFO are exempt from the recommended setbacks.</t>
  </si>
  <si>
    <t>F - Odor &amp; Dust Control</t>
  </si>
  <si>
    <t>NDEE has issued letter that NO construction and operating permit is required</t>
  </si>
  <si>
    <t>A detailed plan with an agronomic goal of using manure nutrients generated from the livestock operation into a cropping system.  The plan must account for all sources of nutrients including, but not limited to: manure, litter, and process wastewater; commercial fertilizer; crop residues and previous legume crops; soil organic matter; available nutrients in the soil; and irrigation water.  It specifies the form, source, amount, timing, and method of land application of nutrients on each field.  Data on each individual field or field segment for land application must include: legal description, aerial photos and maps, amount of usable acres, dominant soil type, cropping practices, historic yields, and if land used by other livestock operations.  It also needs to discuss soil and manure sampling methods and testing.  In instances where the nutrient management plan is not required and reviewed by NDEE, the nutrient management plan must be written or certified by a Technical Service Provider (TSPs are certified by the U.S. Department of Agriculture) or Certified Crop Advisor (CCAs are certified by the American Society of Agronomy).</t>
  </si>
  <si>
    <t>A permit application form is required from all applicants of a livestock operation requesting permit coverage under the provisions of NDEE's Title 130.  It includes the type of coverage requested, the legal name of the applicant and address, the name of the livestock operation and its location, animal type, average weight, and capacity.</t>
  </si>
  <si>
    <t>An applicant disclosure form is required from all applicants of a livestock operation requesting permit coverage under the provisions of NDEE's Title 130.  It includes the legal name of the applicant, the name of the livestock operation and location, ownership information, participation of other livestock operations, livestock waste discharges, and any violations of environmental laws (local, state, or federal).</t>
  </si>
  <si>
    <t>A schedule of activities the livestock operation puts into action in the event of an accident or emergency, such as a spill, release or discharge of animal waste due to such events as power failures, large storms, leaks or breaks in water supply systems, component failure of the livestock waste control facility, including any releases during land application due to equipment failure or accidents.  The plan also includes steps to identify the cause of the spill, contain and control the spill, and spill cleanup.  Notification of NDEE and local authorities is required within 24 hours upon discovery of the discharge.  A written report submitted to NDEE is required within 5 days of the event.  NDEE may require additional actions or additional information.</t>
  </si>
  <si>
    <t>A schedule of specific activities including notification to NDEE when closure plan is implemented and completed.  Activities include liquid and sludge removal methods and equipment used, analysis of sludge and sediment, and land application method.  Closure plan also needs to include plans if raising livestock has permanently stopped.</t>
  </si>
  <si>
    <t xml:space="preserve">A judicial enforcement action is an action that has been filed against the owner on behalf of the Nebraska Department of Environment and Energy.  Generally these enforcement actions have been resolved with either a consent decree, which is a settlement agreed to by the parties and approved by a judge, or with a decision issued by a presiding judge after trial. </t>
  </si>
  <si>
    <t>Containment that uses clay or an engineered geomembrane material to adequately seal the structure and prevent leakage, per NDEE requirements.</t>
  </si>
  <si>
    <t>Minimum of 100 feet separation distance is a siting/location restriction from NDEE.   Greater separation is generally thought to offer additional protection.</t>
  </si>
  <si>
    <t>A livestock operation may chose to size the livestock waste control facility over industry accepted capacities and above NDEE minimum requirements.  Having additional storage capacity (e.g. 270 vs. 180 days) provides flexibility in timing manure application, thereby reducing environmental risk.</t>
  </si>
  <si>
    <t>A system in which the source of the effluent is connected in conjunction with irrigation water.  NDEE requires this system to have a pipeline check valve, a vacuum relief valve, an inspection port, and a low-pressure drain.</t>
  </si>
  <si>
    <t xml:space="preserve">Minimum distance, per NDEE, is 35 feet with a vegetative buffer or 100 feet without a vegetative buffer.  </t>
  </si>
  <si>
    <t>Compacted soil liners need to be constructed of materials and with construction methods so that percolation does not exceed 0.13 inches per day.  A qualified soil laboratory must conduct the test and any areas not passing, must be reworked and retested.  Permeability test results need be submitted to NDEE.</t>
  </si>
  <si>
    <t>Geomembrane liners need to be constructed of materials and with construction methods so that the liner is properly installed and free from defects which may create leaks.  A qualified installer or engineering firm may conduct the testing; any areas not passing, must be reworked and retested.  An as-built report with construction documentation and testing results needs to be submitted to NDEE.</t>
  </si>
  <si>
    <t>The livestock operation has been inspected by the Nebraska Department of Environment and Energy (NDEE) pursuant to Title 130 and, based upon NDEE's inspection, no livestock waste control facility is required by NDEE, or no construction and operating permit or National Pollutant Discharge Elimination System (NPDES) permit is required by NDEE.</t>
  </si>
  <si>
    <t xml:space="preserve">
Setbacks or separation distances greater than those set forth above may be considered reasonable and justifiable if based on the facts and environmental conditions specific to the county and supported by scientifically justified environmental risk analysis consistent with state standards or relevant results of monitoring or modeling of air emissions, odor emissions, or both air and odor emissions conducted by Nebraska regulatory agencies, the Nebraska Institute of Agriculture and Natural Resources, or other reliable, relevant and broadly accepted information or principles. 
</t>
  </si>
  <si>
    <t>Enter the county setback distance that applies for this animal feeding operation(feet) (See Separation Distances for recommendations)</t>
  </si>
  <si>
    <t>Separation meets or exceeds county setbacks, or an impact easement / distance waiver is in place (See Separation Distances for recommendations)</t>
  </si>
  <si>
    <t>Vegetable oil sprays/sprinkling for dust control in indoor animal air spaces</t>
  </si>
  <si>
    <t>Water sprays/sprinkling on dry-lot pen surfaces for dust control</t>
  </si>
  <si>
    <t>$1,000,000 - $2,500,000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</si>
</sst>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3" x14ac:knownFonts="1">
    <font>
      <sz val="10"/>
      <name val="Arial"/>
    </font>
    <font>
      <sz val="11"/>
      <color theme="1"/>
      <name val="Calibri"/>
      <family val="2"/>
      <scheme val="minor"/>
    </font>
    <font>
      <b/>
      <sz val="9"/>
      <color rgb="FF000000"/>
      <name val="Arial"/>
      <family val="2"/>
    </font>
    <font>
      <sz val="9"/>
      <name val="Arial"/>
      <family val="2"/>
    </font>
    <font>
      <sz val="9"/>
      <color rgb="FF000000"/>
      <name val="Arial"/>
      <family val="2"/>
    </font>
    <font>
      <sz val="8"/>
      <name val="Arial"/>
      <family val="2"/>
    </font>
    <font>
      <b/>
      <sz val="9"/>
      <name val="Arial"/>
      <family val="2"/>
    </font>
    <font>
      <b/>
      <sz val="12"/>
      <color rgb="FF000000"/>
      <name val="Arial"/>
      <family val="2"/>
    </font>
    <font>
      <b/>
      <u/>
      <sz val="10"/>
      <name val="Arial"/>
      <family val="2"/>
    </font>
    <font>
      <sz val="10"/>
      <name val="Arial"/>
      <family val="2"/>
    </font>
    <font>
      <sz val="11"/>
      <color theme="1"/>
      <name val="Calibri"/>
      <family val="2"/>
      <scheme val="minor"/>
    </font>
    <font>
      <b/>
      <sz val="11"/>
      <color theme="1"/>
      <name val="Calibri"/>
      <family val="2"/>
      <scheme val="minor"/>
    </font>
    <font>
      <i/>
      <sz val="9"/>
      <color rgb="FF000000"/>
      <name val="Arial"/>
      <family val="2"/>
    </font>
    <font>
      <b/>
      <u/>
      <sz val="10"/>
      <name val="Arial"/>
      <family val="2"/>
    </font>
    <font>
      <u/>
      <sz val="10"/>
      <color theme="10"/>
      <name val="Arial"/>
      <family val="2"/>
    </font>
    <font>
      <sz val="10"/>
      <name val="Arial"/>
      <family val="2"/>
    </font>
    <font>
      <u/>
      <sz val="9"/>
      <color rgb="FF000000"/>
      <name val="Arial"/>
      <family val="2"/>
    </font>
    <font>
      <i/>
      <sz val="9"/>
      <color rgb="FF000000"/>
      <name val="Arial"/>
      <family val="2"/>
    </font>
    <font>
      <sz val="9"/>
      <color theme="1"/>
      <name val="Arial"/>
      <family val="2"/>
    </font>
    <font>
      <u/>
      <sz val="10"/>
      <name val="Arial"/>
      <family val="2"/>
    </font>
    <font>
      <b/>
      <u/>
      <sz val="12"/>
      <name val="Arial"/>
      <family val="2"/>
    </font>
    <font>
      <b/>
      <u/>
      <sz val="9"/>
      <color rgb="FF000000"/>
      <name val="Arial"/>
      <family val="2"/>
    </font>
    <font>
      <sz val="8"/>
      <color rgb="FF000000"/>
      <name val="Arial"/>
      <family val="2"/>
    </font>
    <font>
      <b/>
      <sz val="10"/>
      <color theme="4" tint="-0.249977111117893"/>
      <name val="Arial"/>
      <family val="2"/>
    </font>
    <font>
      <strike/>
      <sz val="9"/>
      <color rgb="FF000000"/>
      <name val="Arial"/>
      <family val="2"/>
    </font>
    <font>
      <strike/>
      <sz val="9"/>
      <name val="Arial"/>
      <family val="2"/>
    </font>
    <font>
      <sz val="11"/>
      <name val="Arial"/>
      <family val="2"/>
    </font>
    <font>
      <sz val="12"/>
      <name val="Arial"/>
      <family val="2"/>
    </font>
    <font>
      <sz val="11"/>
      <color rgb="FF4D5156"/>
      <name val="Roboto"/>
    </font>
    <font>
      <b/>
      <sz val="12"/>
      <name val="Arial"/>
      <family val="2"/>
    </font>
    <font>
      <sz val="14"/>
      <name val="Arial"/>
      <family val="2"/>
    </font>
    <font>
      <sz val="11"/>
      <color rgb="FF0070C0"/>
      <name val="Calibri"/>
      <family val="2"/>
    </font>
    <font>
      <sz val="9"/>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FF99"/>
        <bgColor indexed="64"/>
      </patternFill>
    </fill>
  </fills>
  <borders count="45">
    <border>
      <left/>
      <right/>
      <top/>
      <bottom/>
      <diagonal/>
    </border>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diagonalUp="1" diagonalDown="1">
      <left style="medium">
        <color auto="1"/>
      </left>
      <right style="medium">
        <color auto="1"/>
      </right>
      <top style="medium">
        <color auto="1"/>
      </top>
      <bottom style="medium">
        <color auto="1"/>
      </bottom>
      <diagonal style="medium">
        <color auto="1"/>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diagonal/>
    </border>
    <border>
      <left/>
      <right/>
      <top/>
      <bottom style="medium">
        <color auto="1"/>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diagonalUp="1" diagonalDown="1">
      <left style="medium">
        <color auto="1"/>
      </left>
      <right style="medium">
        <color auto="1"/>
      </right>
      <top/>
      <bottom style="medium">
        <color auto="1"/>
      </bottom>
      <diagonal style="medium">
        <color auto="1"/>
      </diagonal>
    </border>
    <border diagonalUp="1" diagonalDown="1">
      <left/>
      <right style="medium">
        <color auto="1"/>
      </right>
      <top/>
      <bottom style="medium">
        <color auto="1"/>
      </bottom>
      <diagonal style="medium">
        <color auto="1"/>
      </diagonal>
    </border>
    <border>
      <left style="medium">
        <color auto="1"/>
      </left>
      <right/>
      <top/>
      <bottom style="medium">
        <color auto="1"/>
      </bottom>
      <diagonal/>
    </border>
    <border diagonalUp="1" diagonalDown="1">
      <left/>
      <right style="medium">
        <color auto="1"/>
      </right>
      <top style="medium">
        <color auto="1"/>
      </top>
      <bottom style="medium">
        <color auto="1"/>
      </bottom>
      <diagonal style="medium">
        <color auto="1"/>
      </diagonal>
    </border>
  </borders>
  <cellStyleXfs count="4">
    <xf numFmtId="0" fontId="0" fillId="0" borderId="0"/>
    <xf numFmtId="0" fontId="9" fillId="0" borderId="21"/>
    <xf numFmtId="0" fontId="10" fillId="0" borderId="21"/>
    <xf numFmtId="0" fontId="14" fillId="0" borderId="0" applyNumberFormat="0" applyFill="0" applyBorder="0" applyAlignment="0" applyProtection="0"/>
  </cellStyleXfs>
  <cellXfs count="283">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8" xfId="0" applyFont="1" applyBorder="1" applyAlignment="1">
      <alignment horizontal="left" vertical="center"/>
    </xf>
    <xf numFmtId="0" fontId="4" fillId="0" borderId="15" xfId="0" applyFont="1" applyBorder="1" applyAlignment="1">
      <alignment horizontal="left" vertical="center"/>
    </xf>
    <xf numFmtId="0" fontId="4" fillId="0" borderId="10" xfId="0" applyFont="1" applyBorder="1" applyAlignment="1">
      <alignment horizontal="left" vertical="center"/>
    </xf>
    <xf numFmtId="0" fontId="4" fillId="0" borderId="17"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4" fillId="0" borderId="19" xfId="0" applyFont="1" applyBorder="1" applyAlignment="1">
      <alignment horizontal="left" vertical="center" wrapText="1"/>
    </xf>
    <xf numFmtId="0" fontId="3" fillId="0" borderId="20" xfId="0" applyFont="1" applyBorder="1" applyAlignment="1">
      <alignment horizontal="center" vertical="center"/>
    </xf>
    <xf numFmtId="1" fontId="3" fillId="0" borderId="0" xfId="0" applyNumberFormat="1" applyFont="1" applyAlignment="1">
      <alignment horizontal="center" vertical="center"/>
    </xf>
    <xf numFmtId="0" fontId="3" fillId="0" borderId="15" xfId="0" applyFont="1" applyBorder="1" applyAlignment="1">
      <alignment horizontal="left" vertical="center"/>
    </xf>
    <xf numFmtId="0" fontId="3" fillId="0" borderId="0" xfId="0" applyFont="1" applyAlignment="1">
      <alignment vertical="center" wrapText="1"/>
    </xf>
    <xf numFmtId="0" fontId="4" fillId="0" borderId="24" xfId="0" applyFont="1" applyBorder="1" applyAlignment="1">
      <alignment horizontal="left" vertical="center"/>
    </xf>
    <xf numFmtId="0" fontId="4" fillId="0" borderId="21"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0" xfId="0" applyFont="1" applyFill="1" applyBorder="1" applyAlignment="1">
      <alignment horizontal="center" vertical="center"/>
    </xf>
    <xf numFmtId="0" fontId="2" fillId="2" borderId="3" xfId="0" applyFont="1" applyFill="1" applyBorder="1" applyAlignment="1">
      <alignment vertical="center"/>
    </xf>
    <xf numFmtId="1" fontId="6" fillId="2" borderId="20" xfId="0" applyNumberFormat="1" applyFont="1" applyFill="1" applyBorder="1" applyAlignment="1">
      <alignment horizontal="center" vertical="center"/>
    </xf>
    <xf numFmtId="1" fontId="2" fillId="2" borderId="20" xfId="0" applyNumberFormat="1" applyFont="1" applyFill="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lignment horizontal="center" vertical="center" wrapText="1"/>
    </xf>
    <xf numFmtId="0" fontId="4" fillId="0" borderId="20" xfId="0" applyFont="1" applyBorder="1" applyAlignment="1">
      <alignment horizontal="center" wrapText="1"/>
    </xf>
    <xf numFmtId="0" fontId="4" fillId="0" borderId="18" xfId="0" applyFont="1" applyBorder="1" applyAlignment="1">
      <alignment horizontal="center" vertical="center" wrapText="1"/>
    </xf>
    <xf numFmtId="0" fontId="2" fillId="2" borderId="23" xfId="0" applyFont="1" applyFill="1" applyBorder="1" applyAlignment="1">
      <alignment horizontal="center" vertical="center"/>
    </xf>
    <xf numFmtId="0" fontId="4" fillId="0" borderId="15" xfId="0" applyFont="1" applyBorder="1" applyAlignment="1">
      <alignment horizontal="justify" vertical="center"/>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10" xfId="0" applyFont="1" applyBorder="1" applyAlignment="1">
      <alignment horizontal="right" vertical="center"/>
    </xf>
    <xf numFmtId="0" fontId="4" fillId="0" borderId="22" xfId="0" applyFont="1" applyBorder="1" applyAlignment="1">
      <alignment horizontal="right" vertical="center" wrapText="1"/>
    </xf>
    <xf numFmtId="0" fontId="4" fillId="0" borderId="10" xfId="0" applyFont="1" applyBorder="1" applyAlignment="1">
      <alignment horizontal="left" vertical="center" wrapText="1"/>
    </xf>
    <xf numFmtId="1" fontId="4" fillId="3" borderId="7" xfId="0" applyNumberFormat="1" applyFont="1" applyFill="1" applyBorder="1" applyAlignment="1">
      <alignment horizontal="center" vertical="center"/>
    </xf>
    <xf numFmtId="1" fontId="4" fillId="3" borderId="18" xfId="0" applyNumberFormat="1" applyFont="1" applyFill="1" applyBorder="1" applyAlignment="1">
      <alignment horizontal="center" vertical="center"/>
    </xf>
    <xf numFmtId="1" fontId="4" fillId="3" borderId="20" xfId="0" applyNumberFormat="1" applyFont="1" applyFill="1" applyBorder="1" applyAlignment="1">
      <alignment horizontal="center" vertical="center"/>
    </xf>
    <xf numFmtId="1" fontId="4" fillId="3" borderId="11" xfId="0" applyNumberFormat="1" applyFont="1" applyFill="1" applyBorder="1" applyAlignment="1">
      <alignment horizontal="center" vertical="center"/>
    </xf>
    <xf numFmtId="1" fontId="4" fillId="3" borderId="14" xfId="0" applyNumberFormat="1" applyFont="1" applyFill="1" applyBorder="1" applyAlignment="1">
      <alignment horizontal="center" vertical="center"/>
    </xf>
    <xf numFmtId="0" fontId="3" fillId="3" borderId="6" xfId="0" applyFont="1" applyFill="1" applyBorder="1" applyAlignment="1">
      <alignment horizontal="center" vertical="center"/>
    </xf>
    <xf numFmtId="1" fontId="4" fillId="3" borderId="9" xfId="0" applyNumberFormat="1" applyFont="1" applyFill="1" applyBorder="1" applyAlignment="1">
      <alignment horizontal="center" vertical="center"/>
    </xf>
    <xf numFmtId="1" fontId="4" fillId="3" borderId="7" xfId="0" applyNumberFormat="1" applyFont="1" applyFill="1" applyBorder="1" applyAlignment="1">
      <alignment horizontal="center" vertical="center" wrapText="1"/>
    </xf>
    <xf numFmtId="0" fontId="6" fillId="3" borderId="20" xfId="0" applyFont="1" applyFill="1" applyBorder="1" applyAlignment="1">
      <alignment horizontal="center" vertical="center"/>
    </xf>
    <xf numFmtId="0" fontId="3" fillId="3" borderId="20" xfId="0" applyFont="1" applyFill="1" applyBorder="1" applyAlignment="1">
      <alignment horizontal="center" vertical="center"/>
    </xf>
    <xf numFmtId="1" fontId="4" fillId="3" borderId="16" xfId="0" applyNumberFormat="1" applyFont="1" applyFill="1" applyBorder="1" applyAlignment="1">
      <alignment horizontal="center" vertical="center"/>
    </xf>
    <xf numFmtId="0" fontId="4" fillId="0" borderId="20" xfId="0" applyFont="1" applyBorder="1" applyAlignment="1">
      <alignment horizontal="left" vertical="center"/>
    </xf>
    <xf numFmtId="0" fontId="3" fillId="0" borderId="21" xfId="0" applyFont="1" applyBorder="1" applyAlignment="1">
      <alignment vertical="center"/>
    </xf>
    <xf numFmtId="0" fontId="2" fillId="2" borderId="20" xfId="0" applyFont="1" applyFill="1" applyBorder="1" applyAlignment="1">
      <alignment horizontal="left" vertical="center"/>
    </xf>
    <xf numFmtId="0" fontId="2" fillId="0" borderId="21" xfId="0" applyFont="1" applyBorder="1" applyAlignment="1">
      <alignment vertical="center"/>
    </xf>
    <xf numFmtId="0" fontId="2" fillId="0" borderId="1" xfId="0" applyFont="1" applyBorder="1" applyAlignment="1">
      <alignment vertical="center"/>
    </xf>
    <xf numFmtId="0" fontId="3" fillId="0" borderId="21" xfId="0" applyFont="1" applyBorder="1" applyAlignment="1">
      <alignment horizontal="left" vertical="center" wrapText="1"/>
    </xf>
    <xf numFmtId="0" fontId="3" fillId="0" borderId="20" xfId="0" applyFont="1" applyBorder="1" applyAlignment="1">
      <alignment horizontal="left" vertical="center"/>
    </xf>
    <xf numFmtId="0" fontId="3" fillId="0" borderId="3" xfId="0" applyFont="1" applyBorder="1" applyAlignment="1">
      <alignment vertical="center" wrapText="1"/>
    </xf>
    <xf numFmtId="0" fontId="4" fillId="0" borderId="23"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2" xfId="0" applyFont="1" applyBorder="1" applyAlignment="1">
      <alignment horizontal="left" vertical="center" wrapText="1"/>
    </xf>
    <xf numFmtId="0" fontId="3" fillId="0" borderId="18" xfId="0" applyFont="1" applyBorder="1" applyAlignment="1">
      <alignment horizontal="left" vertical="center"/>
    </xf>
    <xf numFmtId="0" fontId="4" fillId="0" borderId="27" xfId="0" applyFont="1" applyBorder="1" applyAlignment="1">
      <alignment horizontal="left" vertical="center" wrapText="1"/>
    </xf>
    <xf numFmtId="0" fontId="4" fillId="0" borderId="20" xfId="0" applyFont="1" applyBorder="1" applyAlignment="1">
      <alignment horizontal="justify" vertical="center"/>
    </xf>
    <xf numFmtId="0" fontId="4" fillId="0" borderId="20" xfId="0" applyFont="1" applyBorder="1" applyAlignment="1">
      <alignment horizontal="left" vertical="center" wrapText="1"/>
    </xf>
    <xf numFmtId="0" fontId="4" fillId="0" borderId="15" xfId="0" applyFont="1" applyBorder="1" applyAlignment="1">
      <alignment horizontal="right" vertical="center" wrapText="1"/>
    </xf>
    <xf numFmtId="0" fontId="4" fillId="0" borderId="13" xfId="0" applyFont="1" applyBorder="1" applyAlignment="1">
      <alignment horizontal="right" vertical="center" wrapText="1"/>
    </xf>
    <xf numFmtId="0" fontId="2" fillId="2" borderId="27" xfId="0" applyFont="1" applyFill="1" applyBorder="1" applyAlignment="1">
      <alignment vertical="center"/>
    </xf>
    <xf numFmtId="0" fontId="2" fillId="2" borderId="18" xfId="0" applyFont="1" applyFill="1" applyBorder="1" applyAlignment="1">
      <alignment horizontal="left" vertical="center"/>
    </xf>
    <xf numFmtId="0" fontId="2" fillId="2" borderId="25" xfId="0" applyFont="1" applyFill="1" applyBorder="1" applyAlignment="1">
      <alignment horizontal="left" vertical="center"/>
    </xf>
    <xf numFmtId="0" fontId="4" fillId="0" borderId="18" xfId="0" applyFont="1" applyBorder="1" applyAlignment="1">
      <alignment horizontal="left" vertical="center" wrapText="1"/>
    </xf>
    <xf numFmtId="0" fontId="4" fillId="0" borderId="17" xfId="0" applyFont="1" applyBorder="1" applyAlignment="1">
      <alignment horizontal="right" vertical="center" wrapText="1"/>
    </xf>
    <xf numFmtId="0" fontId="3" fillId="0" borderId="20" xfId="0" applyFont="1" applyFill="1" applyBorder="1" applyAlignment="1">
      <alignment vertical="center" wrapText="1"/>
    </xf>
    <xf numFmtId="0" fontId="3" fillId="0" borderId="3" xfId="0" applyFont="1" applyBorder="1" applyAlignment="1">
      <alignment horizontal="left" vertical="center" wrapText="1"/>
    </xf>
    <xf numFmtId="0" fontId="3" fillId="0" borderId="23" xfId="0" applyFont="1" applyFill="1" applyBorder="1" applyAlignment="1">
      <alignment vertical="center" wrapText="1"/>
    </xf>
    <xf numFmtId="0" fontId="3" fillId="0" borderId="26" xfId="0" applyFont="1" applyFill="1" applyBorder="1" applyAlignment="1">
      <alignment vertical="center" wrapText="1"/>
    </xf>
    <xf numFmtId="0" fontId="3" fillId="0" borderId="18" xfId="0" applyFont="1" applyFill="1" applyBorder="1" applyAlignment="1">
      <alignment vertical="center" wrapText="1"/>
    </xf>
    <xf numFmtId="0" fontId="4" fillId="0" borderId="21" xfId="0" applyFont="1" applyBorder="1" applyAlignment="1">
      <alignment horizontal="right" vertical="center"/>
    </xf>
    <xf numFmtId="0" fontId="4" fillId="0" borderId="15" xfId="0" applyFont="1" applyBorder="1" applyAlignment="1">
      <alignment horizontal="right" vertical="center"/>
    </xf>
    <xf numFmtId="0" fontId="4" fillId="0" borderId="8" xfId="0" applyFont="1" applyBorder="1" applyAlignment="1">
      <alignment horizontal="right" vertical="center"/>
    </xf>
    <xf numFmtId="0" fontId="4" fillId="0" borderId="24" xfId="0" applyFont="1" applyBorder="1" applyAlignment="1">
      <alignment horizontal="right" vertical="center"/>
    </xf>
    <xf numFmtId="0" fontId="4" fillId="0" borderId="28" xfId="0" applyFont="1" applyBorder="1" applyAlignment="1">
      <alignment horizontal="center" vertical="center"/>
    </xf>
    <xf numFmtId="0" fontId="8" fillId="0" borderId="0" xfId="0" applyFont="1"/>
    <xf numFmtId="0" fontId="4" fillId="0" borderId="20" xfId="1" applyFont="1" applyBorder="1" applyAlignment="1">
      <alignment horizontal="left" vertical="center"/>
    </xf>
    <xf numFmtId="0" fontId="3" fillId="0" borderId="2" xfId="1" applyFont="1" applyBorder="1" applyAlignment="1">
      <alignment vertical="center" wrapText="1"/>
    </xf>
    <xf numFmtId="0" fontId="3" fillId="0" borderId="20" xfId="1" applyFont="1" applyBorder="1" applyAlignment="1">
      <alignment horizontal="left" vertical="center"/>
    </xf>
    <xf numFmtId="0" fontId="3" fillId="0" borderId="3" xfId="1" applyFont="1" applyBorder="1" applyAlignment="1">
      <alignment vertical="center" wrapText="1"/>
    </xf>
    <xf numFmtId="0" fontId="10" fillId="0" borderId="21" xfId="2"/>
    <xf numFmtId="0" fontId="10" fillId="0" borderId="21" xfId="2" applyAlignment="1">
      <alignment horizontal="center"/>
    </xf>
    <xf numFmtId="3" fontId="10" fillId="0" borderId="29" xfId="2" applyNumberFormat="1" applyBorder="1" applyAlignment="1">
      <alignment horizontal="right"/>
    </xf>
    <xf numFmtId="3" fontId="10" fillId="0" borderId="21" xfId="2" applyNumberFormat="1" applyAlignment="1">
      <alignment horizontal="right"/>
    </xf>
    <xf numFmtId="3" fontId="10" fillId="0" borderId="29" xfId="2" applyNumberFormat="1" applyBorder="1" applyAlignment="1">
      <alignment horizontal="center"/>
    </xf>
    <xf numFmtId="164" fontId="10" fillId="0" borderId="29" xfId="2" applyNumberFormat="1" applyBorder="1" applyAlignment="1">
      <alignment horizontal="center"/>
    </xf>
    <xf numFmtId="164" fontId="10" fillId="0" borderId="29" xfId="2" applyNumberFormat="1" applyBorder="1" applyAlignment="1">
      <alignment horizontal="right"/>
    </xf>
    <xf numFmtId="0" fontId="10" fillId="0" borderId="29" xfId="2" applyBorder="1" applyAlignment="1">
      <alignment wrapText="1"/>
    </xf>
    <xf numFmtId="165" fontId="10" fillId="0" borderId="29" xfId="2" applyNumberFormat="1" applyBorder="1" applyAlignment="1">
      <alignment horizontal="center"/>
    </xf>
    <xf numFmtId="165" fontId="10" fillId="0" borderId="29" xfId="2" applyNumberFormat="1" applyBorder="1" applyAlignment="1">
      <alignment horizontal="right"/>
    </xf>
    <xf numFmtId="3" fontId="10" fillId="0" borderId="29" xfId="2" applyNumberFormat="1" applyBorder="1" applyAlignment="1">
      <alignment horizontal="right" wrapText="1"/>
    </xf>
    <xf numFmtId="0" fontId="10" fillId="0" borderId="29" xfId="2" applyBorder="1"/>
    <xf numFmtId="4" fontId="10" fillId="0" borderId="29" xfId="2" applyNumberFormat="1" applyBorder="1" applyAlignment="1">
      <alignment horizontal="center"/>
    </xf>
    <xf numFmtId="3" fontId="10" fillId="0" borderId="30" xfId="2" applyNumberFormat="1" applyBorder="1" applyAlignment="1">
      <alignment horizontal="right"/>
    </xf>
    <xf numFmtId="3" fontId="10" fillId="0" borderId="30" xfId="2" applyNumberFormat="1" applyBorder="1" applyAlignment="1">
      <alignment horizontal="center"/>
    </xf>
    <xf numFmtId="164" fontId="10" fillId="0" borderId="30" xfId="2" applyNumberFormat="1" applyBorder="1" applyAlignment="1">
      <alignment horizontal="center"/>
    </xf>
    <xf numFmtId="164" fontId="10" fillId="0" borderId="30" xfId="2" applyNumberFormat="1" applyBorder="1" applyAlignment="1">
      <alignment horizontal="right"/>
    </xf>
    <xf numFmtId="0" fontId="10" fillId="0" borderId="30" xfId="2" applyBorder="1"/>
    <xf numFmtId="0" fontId="11" fillId="0" borderId="31" xfId="2" applyFont="1" applyBorder="1" applyAlignment="1">
      <alignment horizontal="center"/>
    </xf>
    <xf numFmtId="0" fontId="11" fillId="0" borderId="20" xfId="2" applyFont="1" applyBorder="1" applyAlignment="1">
      <alignment horizontal="center"/>
    </xf>
    <xf numFmtId="0" fontId="11" fillId="0" borderId="21" xfId="2" applyFont="1" applyAlignment="1">
      <alignment horizontal="center"/>
    </xf>
    <xf numFmtId="0" fontId="11" fillId="0" borderId="3" xfId="2" applyFont="1" applyBorder="1" applyAlignment="1">
      <alignment horizontal="center"/>
    </xf>
    <xf numFmtId="0" fontId="11" fillId="0" borderId="2" xfId="2" applyFont="1" applyBorder="1" applyAlignment="1">
      <alignment horizontal="center"/>
    </xf>
    <xf numFmtId="0" fontId="4" fillId="0" borderId="23"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Fill="1" applyBorder="1" applyAlignment="1">
      <alignment horizontal="left" vertical="center" wrapText="1"/>
    </xf>
    <xf numFmtId="0" fontId="4" fillId="0" borderId="18" xfId="0" applyFont="1" applyFill="1" applyBorder="1" applyAlignment="1">
      <alignment horizontal="left" vertical="center"/>
    </xf>
    <xf numFmtId="0" fontId="2" fillId="2" borderId="18" xfId="0" applyFont="1" applyFill="1" applyBorder="1" applyAlignment="1">
      <alignment horizontal="center" vertical="center"/>
    </xf>
    <xf numFmtId="0" fontId="2" fillId="0" borderId="20" xfId="0" applyFont="1" applyBorder="1" applyAlignment="1">
      <alignment horizontal="center" vertical="center"/>
    </xf>
    <xf numFmtId="0" fontId="4" fillId="5" borderId="17" xfId="0" applyFont="1" applyFill="1" applyBorder="1" applyAlignment="1">
      <alignment horizontal="left" vertical="center"/>
    </xf>
    <xf numFmtId="0" fontId="4" fillId="5" borderId="20" xfId="0" applyFont="1" applyFill="1" applyBorder="1" applyAlignment="1">
      <alignment horizontal="center" vertical="center"/>
    </xf>
    <xf numFmtId="1" fontId="4" fillId="5" borderId="20" xfId="0" applyNumberFormat="1" applyFont="1" applyFill="1" applyBorder="1" applyAlignment="1">
      <alignment horizontal="center" vertical="center"/>
    </xf>
    <xf numFmtId="0" fontId="3" fillId="5" borderId="20" xfId="0" applyFont="1" applyFill="1" applyBorder="1" applyAlignment="1">
      <alignment horizontal="center" vertical="center"/>
    </xf>
    <xf numFmtId="0" fontId="3" fillId="0" borderId="0" xfId="0" applyFont="1" applyFill="1" applyAlignment="1">
      <alignment vertical="center"/>
    </xf>
    <xf numFmtId="0" fontId="2" fillId="0" borderId="20" xfId="0" applyFont="1" applyFill="1" applyBorder="1" applyAlignment="1">
      <alignment horizontal="center" vertical="center"/>
    </xf>
    <xf numFmtId="0" fontId="2" fillId="0" borderId="18" xfId="0" applyFont="1" applyFill="1" applyBorder="1" applyAlignment="1">
      <alignment horizontal="left" vertical="center"/>
    </xf>
    <xf numFmtId="0" fontId="3" fillId="5" borderId="17" xfId="0" applyFont="1" applyFill="1" applyBorder="1" applyAlignment="1">
      <alignment horizontal="left" vertical="center"/>
    </xf>
    <xf numFmtId="0" fontId="4" fillId="5" borderId="18" xfId="0" applyFont="1" applyFill="1" applyBorder="1" applyAlignment="1">
      <alignment horizontal="center" vertical="center"/>
    </xf>
    <xf numFmtId="1" fontId="4" fillId="5" borderId="18" xfId="0" applyNumberFormat="1" applyFont="1" applyFill="1" applyBorder="1" applyAlignment="1">
      <alignment horizontal="center" vertical="center"/>
    </xf>
    <xf numFmtId="0" fontId="4" fillId="0" borderId="21" xfId="0" applyFont="1" applyFill="1" applyBorder="1" applyAlignment="1">
      <alignment horizontal="left" vertical="center" wrapText="1"/>
    </xf>
    <xf numFmtId="0" fontId="12" fillId="5" borderId="21" xfId="0" applyFont="1" applyFill="1" applyBorder="1" applyAlignment="1">
      <alignment horizontal="center" vertical="center"/>
    </xf>
    <xf numFmtId="0" fontId="12" fillId="5" borderId="17" xfId="0" applyFont="1" applyFill="1" applyBorder="1" applyAlignment="1">
      <alignment horizontal="center" vertical="center"/>
    </xf>
    <xf numFmtId="0" fontId="4" fillId="0" borderId="21" xfId="0" applyFont="1" applyFill="1" applyBorder="1" applyAlignment="1">
      <alignment vertical="center"/>
    </xf>
    <xf numFmtId="0" fontId="4" fillId="0" borderId="26" xfId="0" applyFont="1" applyFill="1" applyBorder="1" applyAlignment="1">
      <alignment vertical="center"/>
    </xf>
    <xf numFmtId="0" fontId="4" fillId="4" borderId="20" xfId="0" applyFont="1" applyFill="1" applyBorder="1" applyAlignment="1">
      <alignment horizontal="center" vertical="center"/>
    </xf>
    <xf numFmtId="0" fontId="3" fillId="4" borderId="0" xfId="0" applyFont="1" applyFill="1" applyAlignment="1">
      <alignment vertical="center"/>
    </xf>
    <xf numFmtId="0" fontId="4" fillId="4" borderId="15" xfId="0" applyFont="1" applyFill="1" applyBorder="1" applyAlignment="1">
      <alignment horizontal="left" vertical="center"/>
    </xf>
    <xf numFmtId="3" fontId="10" fillId="4" borderId="29" xfId="2" applyNumberFormat="1" applyFill="1" applyBorder="1" applyAlignment="1">
      <alignment horizontal="right"/>
    </xf>
    <xf numFmtId="0" fontId="2" fillId="2" borderId="3" xfId="0" applyFont="1" applyFill="1" applyBorder="1" applyAlignment="1">
      <alignment vertical="center" wrapText="1"/>
    </xf>
    <xf numFmtId="49" fontId="4" fillId="0" borderId="20" xfId="0" applyNumberFormat="1" applyFont="1" applyBorder="1" applyAlignment="1">
      <alignment horizontal="left" vertical="center"/>
    </xf>
    <xf numFmtId="0" fontId="0" fillId="0" borderId="0" xfId="0" applyAlignment="1">
      <alignment horizontal="center"/>
    </xf>
    <xf numFmtId="0" fontId="8" fillId="0" borderId="0" xfId="0" applyFont="1" applyAlignment="1">
      <alignment horizontal="center"/>
    </xf>
    <xf numFmtId="3" fontId="0" fillId="0" borderId="0" xfId="0" applyNumberFormat="1"/>
    <xf numFmtId="3" fontId="8" fillId="0" borderId="0" xfId="0" applyNumberFormat="1" applyFont="1"/>
    <xf numFmtId="3" fontId="13" fillId="0" borderId="0" xfId="0" applyNumberFormat="1" applyFont="1"/>
    <xf numFmtId="0" fontId="3" fillId="0" borderId="2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 fillId="0" borderId="21" xfId="2" applyFont="1" applyAlignment="1">
      <alignment horizontal="right"/>
    </xf>
    <xf numFmtId="0" fontId="1" fillId="0" borderId="21" xfId="2" applyFont="1" applyAlignment="1">
      <alignment horizontal="center"/>
    </xf>
    <xf numFmtId="0" fontId="14" fillId="0" borderId="0" xfId="3"/>
    <xf numFmtId="0" fontId="15" fillId="0" borderId="0" xfId="0" applyFont="1" applyAlignment="1">
      <alignment horizontal="left"/>
    </xf>
    <xf numFmtId="0" fontId="17" fillId="5" borderId="17" xfId="0" applyFont="1" applyFill="1" applyBorder="1" applyAlignment="1">
      <alignment horizontal="center" vertical="center"/>
    </xf>
    <xf numFmtId="0" fontId="4" fillId="0" borderId="20" xfId="0" applyFont="1" applyBorder="1" applyAlignment="1">
      <alignment horizontal="right" vertical="center" wrapText="1"/>
    </xf>
    <xf numFmtId="0" fontId="4" fillId="4" borderId="15" xfId="0" applyFont="1" applyFill="1" applyBorder="1" applyAlignment="1">
      <alignment horizontal="left" vertical="center" wrapText="1"/>
    </xf>
    <xf numFmtId="0" fontId="4" fillId="0" borderId="12" xfId="0" applyFont="1" applyBorder="1" applyAlignment="1">
      <alignment horizontal="right" vertical="center"/>
    </xf>
    <xf numFmtId="0" fontId="2" fillId="2" borderId="23" xfId="0" applyFont="1" applyFill="1" applyBorder="1" applyAlignment="1">
      <alignment horizontal="left" vertical="center" wrapText="1"/>
    </xf>
    <xf numFmtId="49" fontId="4" fillId="0" borderId="22" xfId="0" applyNumberFormat="1" applyFont="1" applyBorder="1" applyAlignment="1">
      <alignment vertical="center" wrapText="1"/>
    </xf>
    <xf numFmtId="0" fontId="2" fillId="0" borderId="15" xfId="0" applyFont="1" applyFill="1" applyBorder="1" applyAlignment="1">
      <alignment horizontal="left" vertical="center"/>
    </xf>
    <xf numFmtId="16" fontId="4" fillId="0" borderId="20" xfId="0" applyNumberFormat="1" applyFont="1" applyBorder="1" applyAlignment="1">
      <alignment horizontal="left" vertical="center"/>
    </xf>
    <xf numFmtId="0" fontId="6" fillId="2" borderId="2" xfId="0" applyFont="1" applyFill="1" applyBorder="1" applyAlignment="1">
      <alignment horizontal="left" vertical="center"/>
    </xf>
    <xf numFmtId="164" fontId="10" fillId="0" borderId="35" xfId="2" applyNumberFormat="1" applyBorder="1" applyAlignment="1">
      <alignment horizontal="right"/>
    </xf>
    <xf numFmtId="164" fontId="10" fillId="0" borderId="20" xfId="2" applyNumberFormat="1" applyBorder="1"/>
    <xf numFmtId="0" fontId="12" fillId="5" borderId="36" xfId="0" applyFont="1" applyFill="1" applyBorder="1" applyAlignment="1">
      <alignment horizontal="center" vertical="center"/>
    </xf>
    <xf numFmtId="0" fontId="4" fillId="5" borderId="31" xfId="0" applyFont="1" applyFill="1" applyBorder="1" applyAlignment="1">
      <alignment horizontal="center" vertical="center"/>
    </xf>
    <xf numFmtId="0" fontId="18" fillId="0" borderId="20" xfId="0" applyFont="1" applyFill="1" applyBorder="1" applyAlignment="1">
      <alignment vertical="center" wrapText="1"/>
    </xf>
    <xf numFmtId="0" fontId="1" fillId="0" borderId="29" xfId="2" applyFont="1" applyBorder="1" applyAlignment="1">
      <alignment wrapText="1"/>
    </xf>
    <xf numFmtId="0" fontId="3" fillId="0" borderId="20" xfId="0" applyFont="1" applyBorder="1" applyAlignment="1">
      <alignment vertical="center" wrapText="1"/>
    </xf>
    <xf numFmtId="0" fontId="0" fillId="0" borderId="0" xfId="0" applyAlignment="1">
      <alignment horizontal="left" vertical="top" wrapText="1"/>
    </xf>
    <xf numFmtId="3" fontId="0" fillId="0" borderId="0" xfId="0" applyNumberFormat="1" applyAlignment="1">
      <alignment horizontal="left" vertical="top" wrapText="1"/>
    </xf>
    <xf numFmtId="0" fontId="8" fillId="0" borderId="0" xfId="0" applyFont="1" applyAlignment="1">
      <alignment horizontal="left"/>
    </xf>
    <xf numFmtId="0" fontId="0" fillId="0" borderId="0" xfId="0" applyAlignment="1">
      <alignment vertical="top" wrapText="1"/>
    </xf>
    <xf numFmtId="0" fontId="20" fillId="0" borderId="0" xfId="0" applyFont="1" applyAlignment="1">
      <alignment vertical="center"/>
    </xf>
    <xf numFmtId="0" fontId="3" fillId="0" borderId="18" xfId="0" applyFont="1" applyBorder="1" applyAlignment="1">
      <alignment horizontal="center" vertical="center"/>
    </xf>
    <xf numFmtId="0" fontId="3" fillId="0" borderId="21" xfId="0" applyFont="1" applyBorder="1" applyAlignment="1">
      <alignment horizontal="left" vertical="center"/>
    </xf>
    <xf numFmtId="0" fontId="4" fillId="0" borderId="21" xfId="0" applyFont="1" applyBorder="1" applyAlignment="1">
      <alignment horizontal="center" vertical="center"/>
    </xf>
    <xf numFmtId="0" fontId="3" fillId="0" borderId="21" xfId="0" applyFont="1" applyFill="1" applyBorder="1" applyAlignment="1">
      <alignment horizontal="left" vertical="center"/>
    </xf>
    <xf numFmtId="0" fontId="12" fillId="0" borderId="21" xfId="0" applyFont="1" applyFill="1" applyBorder="1" applyAlignment="1">
      <alignment horizontal="center" vertical="center"/>
    </xf>
    <xf numFmtId="0" fontId="4" fillId="0" borderId="21" xfId="0" applyFont="1" applyFill="1" applyBorder="1" applyAlignment="1">
      <alignment horizontal="center" vertical="center"/>
    </xf>
    <xf numFmtId="1" fontId="4" fillId="0" borderId="21"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4" fillId="0" borderId="20" xfId="0" applyFont="1" applyFill="1" applyBorder="1" applyAlignment="1" applyProtection="1">
      <alignment horizontal="center" vertical="center"/>
      <protection locked="0"/>
    </xf>
    <xf numFmtId="0" fontId="3" fillId="0" borderId="21" xfId="0" applyFont="1" applyBorder="1" applyAlignment="1">
      <alignment horizontal="center" vertical="center"/>
    </xf>
    <xf numFmtId="0" fontId="2" fillId="2" borderId="22" xfId="0" applyFont="1" applyFill="1" applyBorder="1" applyAlignment="1">
      <alignment horizontal="center" vertical="center"/>
    </xf>
    <xf numFmtId="0" fontId="5" fillId="0" borderId="0" xfId="0" applyFont="1"/>
    <xf numFmtId="0" fontId="22" fillId="2" borderId="15" xfId="0" applyFont="1" applyFill="1" applyBorder="1" applyAlignment="1">
      <alignment horizontal="left" vertical="center"/>
    </xf>
    <xf numFmtId="0" fontId="5" fillId="0" borderId="15" xfId="0" applyFont="1" applyBorder="1" applyAlignment="1">
      <alignment horizontal="left" vertical="center"/>
    </xf>
    <xf numFmtId="0" fontId="5" fillId="2" borderId="15" xfId="0" applyFont="1" applyFill="1" applyBorder="1" applyAlignment="1">
      <alignment horizontal="left" vertical="center"/>
    </xf>
    <xf numFmtId="0" fontId="5" fillId="5" borderId="17" xfId="0" applyFont="1" applyFill="1" applyBorder="1" applyAlignment="1">
      <alignment horizontal="left" vertical="center"/>
    </xf>
    <xf numFmtId="0" fontId="2" fillId="2" borderId="23" xfId="0" applyFont="1" applyFill="1" applyBorder="1" applyAlignment="1">
      <alignment horizontal="center" vertical="center"/>
    </xf>
    <xf numFmtId="0" fontId="4" fillId="2" borderId="15" xfId="0" applyFont="1" applyFill="1" applyBorder="1" applyAlignment="1">
      <alignment horizontal="left" vertical="center"/>
    </xf>
    <xf numFmtId="0" fontId="2" fillId="2" borderId="28" xfId="0" applyFont="1" applyFill="1" applyBorder="1" applyAlignment="1">
      <alignment horizontal="left" vertical="center"/>
    </xf>
    <xf numFmtId="49" fontId="4" fillId="0" borderId="20" xfId="0" applyNumberFormat="1" applyFont="1" applyBorder="1" applyAlignment="1">
      <alignment horizontal="center" vertical="center"/>
    </xf>
    <xf numFmtId="0" fontId="12" fillId="2" borderId="15" xfId="0" applyFont="1" applyFill="1" applyBorder="1" applyAlignment="1">
      <alignment horizontal="center" vertical="center"/>
    </xf>
    <xf numFmtId="0" fontId="4" fillId="0" borderId="21" xfId="0" applyFont="1" applyBorder="1" applyAlignment="1">
      <alignment horizontal="left" wrapText="1"/>
    </xf>
    <xf numFmtId="0" fontId="4" fillId="0" borderId="15" xfId="0" applyFont="1" applyBorder="1" applyAlignment="1">
      <alignment horizontal="left" wrapText="1"/>
    </xf>
    <xf numFmtId="0" fontId="4" fillId="0" borderId="17" xfId="0" applyFont="1" applyBorder="1" applyAlignment="1">
      <alignment horizontal="center" vertical="center"/>
    </xf>
    <xf numFmtId="0" fontId="5" fillId="0" borderId="37" xfId="0" applyFont="1" applyBorder="1"/>
    <xf numFmtId="0" fontId="5" fillId="0" borderId="38" xfId="0" applyFont="1" applyBorder="1"/>
    <xf numFmtId="0" fontId="5" fillId="0" borderId="39" xfId="0" applyFont="1" applyBorder="1"/>
    <xf numFmtId="0" fontId="5" fillId="0" borderId="40" xfId="0" applyFont="1" applyBorder="1"/>
    <xf numFmtId="0" fontId="3" fillId="0" borderId="38" xfId="0" applyFont="1" applyBorder="1"/>
    <xf numFmtId="0" fontId="2" fillId="0" borderId="21" xfId="0" applyFont="1" applyFill="1" applyBorder="1" applyAlignment="1">
      <alignment horizontal="left" vertical="center"/>
    </xf>
    <xf numFmtId="0" fontId="2" fillId="0" borderId="24" xfId="0" applyFont="1" applyFill="1" applyBorder="1" applyAlignment="1">
      <alignment horizontal="left" vertical="center"/>
    </xf>
    <xf numFmtId="0" fontId="5" fillId="6" borderId="0" xfId="0" applyFont="1" applyFill="1"/>
    <xf numFmtId="0" fontId="4" fillId="0" borderId="21" xfId="0" applyFont="1" applyFill="1" applyBorder="1" applyAlignment="1">
      <alignment horizontal="left" vertical="center"/>
    </xf>
    <xf numFmtId="0" fontId="4" fillId="0" borderId="4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2" fillId="0" borderId="22" xfId="0" applyFont="1" applyFill="1" applyBorder="1" applyAlignment="1">
      <alignment horizontal="left"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4" fillId="0" borderId="42" xfId="0" applyFont="1" applyBorder="1" applyAlignment="1">
      <alignment horizontal="center" vertical="center"/>
    </xf>
    <xf numFmtId="0" fontId="4" fillId="0" borderId="25" xfId="0" applyFont="1" applyBorder="1" applyAlignment="1">
      <alignment horizontal="left" vertical="center"/>
    </xf>
    <xf numFmtId="0" fontId="3" fillId="5" borderId="43" xfId="0" applyFont="1" applyFill="1" applyBorder="1" applyAlignment="1">
      <alignment horizontal="left" vertical="center"/>
    </xf>
    <xf numFmtId="0" fontId="4" fillId="0" borderId="44" xfId="0" applyFont="1" applyBorder="1" applyAlignment="1">
      <alignment horizontal="center" vertical="center"/>
    </xf>
    <xf numFmtId="0" fontId="4" fillId="0" borderId="23" xfId="0" applyFont="1" applyBorder="1" applyAlignment="1">
      <alignment horizontal="center" vertical="center" wrapText="1"/>
    </xf>
    <xf numFmtId="0" fontId="4" fillId="5" borderId="23" xfId="0" applyFont="1" applyFill="1" applyBorder="1" applyAlignment="1">
      <alignment horizontal="center" vertical="center"/>
    </xf>
    <xf numFmtId="0" fontId="4" fillId="0" borderId="15" xfId="0" applyFont="1" applyFill="1" applyBorder="1" applyAlignment="1">
      <alignment horizontal="left" vertical="center" wrapText="1"/>
    </xf>
    <xf numFmtId="0" fontId="3" fillId="0" borderId="15" xfId="0" applyFont="1" applyBorder="1" applyAlignment="1">
      <alignment horizontal="right" vertical="center" wrapText="1"/>
    </xf>
    <xf numFmtId="0" fontId="3" fillId="0" borderId="24" xfId="0" applyFont="1" applyBorder="1" applyAlignment="1">
      <alignment horizontal="left" vertical="center"/>
    </xf>
    <xf numFmtId="0" fontId="4" fillId="2" borderId="23" xfId="0" applyFont="1" applyFill="1" applyBorder="1" applyAlignment="1">
      <alignment horizontal="left" vertical="center"/>
    </xf>
    <xf numFmtId="0" fontId="4" fillId="0" borderId="26" xfId="0" applyFont="1" applyBorder="1" applyAlignment="1">
      <alignment horizontal="left" vertical="center"/>
    </xf>
    <xf numFmtId="0" fontId="4" fillId="0" borderId="31" xfId="0" applyFont="1" applyBorder="1" applyAlignment="1">
      <alignment horizontal="left" vertical="center"/>
    </xf>
    <xf numFmtId="0" fontId="4" fillId="0" borderId="43" xfId="0" applyFont="1" applyBorder="1" applyAlignment="1">
      <alignment horizontal="left" vertical="center"/>
    </xf>
    <xf numFmtId="0" fontId="4" fillId="0" borderId="17" xfId="0" applyFont="1" applyBorder="1" applyAlignment="1">
      <alignment horizontal="right" vertical="center"/>
    </xf>
    <xf numFmtId="0" fontId="9" fillId="0" borderId="0" xfId="0" applyFont="1"/>
    <xf numFmtId="0" fontId="23" fillId="0" borderId="0" xfId="0" applyFont="1"/>
    <xf numFmtId="0" fontId="27" fillId="0" borderId="0" xfId="0" applyFont="1"/>
    <xf numFmtId="0" fontId="28" fillId="0" borderId="0" xfId="0" applyFont="1"/>
    <xf numFmtId="0" fontId="4" fillId="7" borderId="20" xfId="0" applyFont="1" applyFill="1" applyBorder="1" applyAlignment="1">
      <alignment horizontal="center" vertical="center"/>
    </xf>
    <xf numFmtId="0" fontId="26" fillId="0" borderId="0" xfId="0" applyFont="1" applyAlignment="1">
      <alignment wrapText="1"/>
    </xf>
    <xf numFmtId="0" fontId="29" fillId="0" borderId="0" xfId="0" applyFont="1"/>
    <xf numFmtId="0" fontId="30" fillId="0" borderId="0" xfId="0" applyFont="1" applyAlignment="1">
      <alignment horizontal="center"/>
    </xf>
    <xf numFmtId="0" fontId="31" fillId="6" borderId="0" xfId="0" applyFont="1" applyFill="1"/>
    <xf numFmtId="0" fontId="24" fillId="6" borderId="20" xfId="0" applyFont="1" applyFill="1" applyBorder="1" applyAlignment="1">
      <alignment horizontal="left" vertical="center"/>
    </xf>
    <xf numFmtId="0" fontId="25" fillId="6" borderId="20" xfId="0" applyFont="1" applyFill="1" applyBorder="1" applyAlignment="1">
      <alignment vertical="center" wrapText="1"/>
    </xf>
    <xf numFmtId="0" fontId="25" fillId="6" borderId="21" xfId="0" applyFont="1" applyFill="1" applyBorder="1" applyAlignment="1">
      <alignment vertical="center"/>
    </xf>
    <xf numFmtId="0" fontId="26" fillId="0" borderId="0" xfId="0" applyFont="1" applyAlignment="1">
      <alignment vertical="center" wrapText="1"/>
    </xf>
    <xf numFmtId="0" fontId="3" fillId="0" borderId="15" xfId="0" applyFont="1" applyFill="1" applyBorder="1" applyAlignment="1">
      <alignment horizontal="left" vertical="center" wrapText="1"/>
    </xf>
    <xf numFmtId="0" fontId="2" fillId="0" borderId="21" xfId="0" applyFont="1" applyBorder="1" applyAlignment="1">
      <alignment horizontal="right" vertical="center" wrapText="1"/>
    </xf>
    <xf numFmtId="0" fontId="2" fillId="0" borderId="21" xfId="0" applyFont="1" applyBorder="1" applyAlignment="1">
      <alignment horizontal="right" vertical="center"/>
    </xf>
    <xf numFmtId="0" fontId="4" fillId="0" borderId="2" xfId="0" applyFont="1" applyBorder="1" applyAlignment="1">
      <alignment horizontal="center" vertical="center"/>
    </xf>
    <xf numFmtId="0" fontId="4" fillId="0" borderId="23"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23" xfId="0" applyFont="1" applyFill="1" applyBorder="1" applyAlignment="1">
      <alignment horizontal="left" vertical="center"/>
    </xf>
    <xf numFmtId="0" fontId="3" fillId="0" borderId="18" xfId="1" applyFont="1" applyFill="1" applyBorder="1" applyAlignment="1">
      <alignment horizontal="left" vertical="center"/>
    </xf>
    <xf numFmtId="0" fontId="3" fillId="0" borderId="15" xfId="1" applyFont="1" applyFill="1" applyBorder="1" applyAlignment="1">
      <alignment horizontal="left" vertical="center"/>
    </xf>
    <xf numFmtId="0" fontId="3" fillId="0" borderId="17" xfId="1" applyFont="1" applyFill="1" applyBorder="1" applyAlignment="1">
      <alignment horizontal="left" vertical="center"/>
    </xf>
    <xf numFmtId="0" fontId="7" fillId="0" borderId="1" xfId="0" applyFont="1" applyBorder="1" applyAlignment="1">
      <alignment horizontal="center" vertical="center"/>
    </xf>
    <xf numFmtId="0" fontId="3" fillId="0" borderId="18"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11" fillId="0" borderId="34" xfId="2" applyFont="1" applyBorder="1" applyAlignment="1">
      <alignment horizontal="center"/>
    </xf>
    <xf numFmtId="0" fontId="11" fillId="0" borderId="33" xfId="2" applyFont="1" applyBorder="1" applyAlignment="1">
      <alignment horizontal="center"/>
    </xf>
    <xf numFmtId="0" fontId="11" fillId="0" borderId="32" xfId="2" applyFont="1" applyBorder="1" applyAlignment="1">
      <alignment horizontal="center"/>
    </xf>
    <xf numFmtId="3" fontId="10" fillId="0" borderId="30" xfId="2" applyNumberFormat="1" applyBorder="1" applyAlignment="1">
      <alignment horizontal="center" vertical="center" wrapText="1"/>
    </xf>
    <xf numFmtId="3" fontId="10" fillId="0" borderId="29" xfId="2" applyNumberFormat="1" applyBorder="1" applyAlignment="1">
      <alignment horizontal="center" vertical="center" wrapText="1"/>
    </xf>
    <xf numFmtId="0" fontId="11" fillId="0" borderId="2" xfId="2" applyFont="1" applyBorder="1" applyAlignment="1">
      <alignment horizontal="center"/>
    </xf>
    <xf numFmtId="0" fontId="11" fillId="0" borderId="3" xfId="2" applyFont="1" applyBorder="1" applyAlignment="1">
      <alignment horizontal="center"/>
    </xf>
    <xf numFmtId="0" fontId="11" fillId="0" borderId="23" xfId="2" applyFont="1" applyBorder="1" applyAlignment="1">
      <alignment horizontal="center"/>
    </xf>
    <xf numFmtId="0" fontId="3" fillId="0" borderId="22"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3" fillId="0" borderId="20"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5" xfId="0" applyFont="1" applyFill="1" applyBorder="1" applyAlignment="1">
      <alignment horizontal="left" vertical="center"/>
    </xf>
    <xf numFmtId="0" fontId="3" fillId="0" borderId="10" xfId="0" applyFont="1" applyFill="1" applyBorder="1" applyAlignment="1">
      <alignment horizontal="left" vertical="center"/>
    </xf>
    <xf numFmtId="0" fontId="32" fillId="0" borderId="21" xfId="0" applyFont="1" applyBorder="1" applyAlignment="1">
      <alignment horizontal="left" vertical="center"/>
    </xf>
    <xf numFmtId="1" fontId="3" fillId="3" borderId="20" xfId="0" applyNumberFormat="1" applyFont="1" applyFill="1" applyBorder="1" applyAlignment="1">
      <alignment horizontal="center" vertical="center"/>
    </xf>
    <xf numFmtId="1" fontId="3" fillId="3" borderId="18" xfId="0" applyNumberFormat="1" applyFont="1" applyFill="1" applyBorder="1" applyAlignment="1">
      <alignment horizontal="center" vertical="center"/>
    </xf>
    <xf numFmtId="1" fontId="3" fillId="3" borderId="7" xfId="0" applyNumberFormat="1" applyFont="1" applyFill="1" applyBorder="1" applyAlignment="1">
      <alignment horizontal="center" vertical="center"/>
    </xf>
    <xf numFmtId="1" fontId="3" fillId="3" borderId="14"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3" fillId="0" borderId="12" xfId="0" applyFont="1" applyFill="1" applyBorder="1" applyAlignment="1">
      <alignment horizontal="right" vertical="center"/>
    </xf>
    <xf numFmtId="0" fontId="3" fillId="0" borderId="15" xfId="0" applyFont="1" applyFill="1" applyBorder="1" applyAlignment="1">
      <alignment horizontal="right" vertical="center"/>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20788</xdr:colOff>
      <xdr:row>1</xdr:row>
      <xdr:rowOff>62346</xdr:rowOff>
    </xdr:from>
    <xdr:to>
      <xdr:col>10</xdr:col>
      <xdr:colOff>728937</xdr:colOff>
      <xdr:row>29</xdr:row>
      <xdr:rowOff>66518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206843" y="228601"/>
          <a:ext cx="6236112" cy="46592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27693</xdr:rowOff>
    </xdr:from>
    <xdr:to>
      <xdr:col>13</xdr:col>
      <xdr:colOff>562651</xdr:colOff>
      <xdr:row>46</xdr:row>
      <xdr:rowOff>103895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526457"/>
          <a:ext cx="12844706" cy="72251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208859</xdr:colOff>
      <xdr:row>3</xdr:row>
      <xdr:rowOff>62856</xdr:rowOff>
    </xdr:from>
    <xdr:to>
      <xdr:col>2</xdr:col>
      <xdr:colOff>5015820</xdr:colOff>
      <xdr:row>5</xdr:row>
      <xdr:rowOff>384260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682516" y="728184"/>
          <a:ext cx="4806961" cy="30338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www.hprcc.unl.edu/datasets.php?set=WindRos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6"/>
  <sheetViews>
    <sheetView tabSelected="1" topLeftCell="A128" zoomScaleNormal="100" zoomScalePageLayoutView="75" workbookViewId="0">
      <selection activeCell="J150" sqref="J150"/>
    </sheetView>
  </sheetViews>
  <sheetFormatPr defaultColWidth="8.85546875" defaultRowHeight="12" x14ac:dyDescent="0.2"/>
  <cols>
    <col min="1" max="1" width="3.7109375" style="2" customWidth="1"/>
    <col min="2" max="2" width="68.28515625" style="2" customWidth="1"/>
    <col min="3" max="3" width="4.7109375" style="1" customWidth="1"/>
    <col min="4" max="4" width="5.140625" style="1" customWidth="1"/>
    <col min="5" max="5" width="4.7109375" style="1" hidden="1" customWidth="1"/>
    <col min="6" max="7" width="7.7109375" style="1" customWidth="1"/>
    <col min="8" max="11" width="8.85546875" style="2"/>
    <col min="12" max="12" width="18.85546875" style="2" customWidth="1"/>
    <col min="13" max="16384" width="8.85546875" style="2"/>
  </cols>
  <sheetData>
    <row r="1" spans="1:10" ht="16.5" thickBot="1" x14ac:dyDescent="0.25">
      <c r="B1" s="168" t="s">
        <v>365</v>
      </c>
    </row>
    <row r="2" spans="1:10" ht="12.75" thickBot="1" x14ac:dyDescent="0.25">
      <c r="A2" s="69" t="s">
        <v>4</v>
      </c>
      <c r="B2" s="20" t="s">
        <v>385</v>
      </c>
      <c r="C2" s="51" t="s">
        <v>138</v>
      </c>
      <c r="D2" s="21"/>
      <c r="E2" s="21" t="s">
        <v>23</v>
      </c>
      <c r="F2" s="21" t="s">
        <v>0</v>
      </c>
      <c r="G2" s="21" t="s">
        <v>1</v>
      </c>
    </row>
    <row r="3" spans="1:10" ht="12.75" thickBot="1" x14ac:dyDescent="0.25">
      <c r="A3" s="122"/>
      <c r="B3" s="198" t="s">
        <v>386</v>
      </c>
      <c r="C3" s="19"/>
      <c r="D3" s="185"/>
      <c r="E3" s="21"/>
      <c r="F3" s="21"/>
      <c r="G3" s="21"/>
    </row>
    <row r="4" spans="1:10" ht="12.75" thickBot="1" x14ac:dyDescent="0.25">
      <c r="A4" s="154"/>
      <c r="B4" s="205" t="s">
        <v>387</v>
      </c>
      <c r="C4" s="19"/>
      <c r="D4" s="185"/>
      <c r="E4" s="21"/>
      <c r="F4" s="21"/>
      <c r="G4" s="21"/>
    </row>
    <row r="5" spans="1:10" ht="12.75" thickBot="1" x14ac:dyDescent="0.25">
      <c r="A5" s="6">
        <v>1</v>
      </c>
      <c r="B5" s="218" t="s">
        <v>276</v>
      </c>
      <c r="C5" s="238"/>
      <c r="D5" s="239"/>
      <c r="E5" s="25"/>
      <c r="F5" s="81"/>
      <c r="G5" s="81"/>
    </row>
    <row r="6" spans="1:10" ht="12.75" thickBot="1" x14ac:dyDescent="0.25">
      <c r="A6" s="8">
        <v>2</v>
      </c>
      <c r="B6" s="219" t="s">
        <v>211</v>
      </c>
      <c r="C6" s="238"/>
      <c r="D6" s="239"/>
      <c r="E6" s="25"/>
      <c r="F6" s="81"/>
      <c r="G6" s="81"/>
    </row>
    <row r="7" spans="1:10" x14ac:dyDescent="0.2">
      <c r="A7" s="170"/>
      <c r="B7" s="18"/>
      <c r="C7" s="171"/>
      <c r="D7" s="171"/>
      <c r="E7" s="171"/>
      <c r="F7" s="171"/>
      <c r="G7" s="171"/>
    </row>
    <row r="8" spans="1:10" ht="16.5" thickBot="1" x14ac:dyDescent="0.25">
      <c r="B8" s="168" t="s">
        <v>389</v>
      </c>
    </row>
    <row r="9" spans="1:10" ht="12.75" thickBot="1" x14ac:dyDescent="0.25">
      <c r="A9" s="19" t="s">
        <v>5</v>
      </c>
      <c r="B9" s="20" t="s">
        <v>65</v>
      </c>
      <c r="C9" s="21" t="s">
        <v>24</v>
      </c>
      <c r="D9" s="114" t="s">
        <v>25</v>
      </c>
      <c r="E9" s="21" t="s">
        <v>23</v>
      </c>
      <c r="F9" s="21" t="s">
        <v>0</v>
      </c>
      <c r="G9" s="21" t="s">
        <v>1</v>
      </c>
    </row>
    <row r="10" spans="1:10" ht="12.75" thickBot="1" x14ac:dyDescent="0.25">
      <c r="A10" s="6">
        <v>1</v>
      </c>
      <c r="B10" s="153" t="s">
        <v>390</v>
      </c>
      <c r="C10" s="111"/>
      <c r="D10" s="115"/>
      <c r="E10" s="27"/>
      <c r="F10" s="40">
        <v>30</v>
      </c>
      <c r="G10" s="13" t="str">
        <f t="shared" ref="G10" si="0">IF(C10="","",+F10)</f>
        <v/>
      </c>
    </row>
    <row r="11" spans="1:10" ht="24.75" thickBot="1" x14ac:dyDescent="0.25">
      <c r="A11" s="6">
        <v>2</v>
      </c>
      <c r="B11" s="153" t="s">
        <v>391</v>
      </c>
      <c r="C11" s="111"/>
      <c r="D11" s="115"/>
      <c r="E11" s="27"/>
      <c r="F11" s="40">
        <v>30</v>
      </c>
      <c r="G11" s="13" t="str">
        <f t="shared" ref="G11" si="1">IF(C11="","",+F11)</f>
        <v/>
      </c>
    </row>
    <row r="12" spans="1:10" ht="12.75" thickBot="1" x14ac:dyDescent="0.25">
      <c r="A12" s="15">
        <v>3</v>
      </c>
      <c r="B12" s="77" t="s">
        <v>18</v>
      </c>
      <c r="C12" s="177"/>
      <c r="D12" s="25"/>
      <c r="E12" s="27"/>
      <c r="F12" s="81"/>
      <c r="G12" s="81"/>
      <c r="J12" s="50"/>
    </row>
    <row r="13" spans="1:10" ht="12.75" thickBot="1" x14ac:dyDescent="0.25">
      <c r="A13" s="15">
        <v>4</v>
      </c>
      <c r="B13" s="77" t="s">
        <v>61</v>
      </c>
      <c r="C13" s="25"/>
      <c r="D13" s="25"/>
      <c r="E13" s="27"/>
      <c r="F13" s="81"/>
      <c r="G13" s="81"/>
      <c r="J13" s="50"/>
    </row>
    <row r="14" spans="1:10" ht="12.75" thickBot="1" x14ac:dyDescent="0.25">
      <c r="A14" s="15">
        <v>5</v>
      </c>
      <c r="B14" s="77" t="s">
        <v>156</v>
      </c>
      <c r="C14" s="25"/>
      <c r="D14" s="25"/>
      <c r="E14" s="27"/>
      <c r="F14" s="81"/>
      <c r="G14" s="81"/>
    </row>
    <row r="15" spans="1:10" ht="12.75" thickBot="1" x14ac:dyDescent="0.25">
      <c r="A15" s="15">
        <v>6</v>
      </c>
      <c r="B15" s="77" t="s">
        <v>157</v>
      </c>
      <c r="C15" s="25"/>
      <c r="D15" s="25"/>
      <c r="E15" s="27"/>
      <c r="F15" s="81"/>
      <c r="G15" s="81"/>
    </row>
    <row r="16" spans="1:10" ht="12.75" thickBot="1" x14ac:dyDescent="0.25">
      <c r="A16" s="15">
        <v>7</v>
      </c>
      <c r="B16" s="77" t="s">
        <v>158</v>
      </c>
      <c r="C16" s="25"/>
      <c r="D16" s="25"/>
      <c r="E16" s="27"/>
      <c r="F16" s="81"/>
      <c r="G16" s="81"/>
    </row>
    <row r="17" spans="1:7" ht="12.75" thickBot="1" x14ac:dyDescent="0.25">
      <c r="A17" s="15">
        <v>8</v>
      </c>
      <c r="B17" s="77" t="s">
        <v>35</v>
      </c>
      <c r="C17" s="25"/>
      <c r="D17" s="25"/>
      <c r="E17" s="27"/>
      <c r="F17" s="81"/>
      <c r="G17" s="81"/>
    </row>
    <row r="18" spans="1:7" ht="12.75" thickBot="1" x14ac:dyDescent="0.25">
      <c r="A18" s="15">
        <v>9</v>
      </c>
      <c r="B18" s="77" t="s">
        <v>36</v>
      </c>
      <c r="C18" s="25"/>
      <c r="D18" s="25"/>
      <c r="E18" s="27"/>
      <c r="F18" s="81"/>
      <c r="G18" s="81"/>
    </row>
    <row r="19" spans="1:7" ht="12.75" thickBot="1" x14ac:dyDescent="0.25">
      <c r="A19" s="15">
        <v>10</v>
      </c>
      <c r="B19" s="77" t="s">
        <v>60</v>
      </c>
      <c r="C19" s="25"/>
      <c r="D19" s="25"/>
      <c r="E19" s="27"/>
      <c r="F19" s="81"/>
      <c r="G19" s="81"/>
    </row>
    <row r="20" spans="1:7" ht="12.75" thickBot="1" x14ac:dyDescent="0.25">
      <c r="A20" s="15">
        <v>11</v>
      </c>
      <c r="B20" s="77" t="s">
        <v>40</v>
      </c>
      <c r="C20" s="25"/>
      <c r="D20" s="25"/>
      <c r="E20" s="27"/>
      <c r="F20" s="81"/>
      <c r="G20" s="81"/>
    </row>
    <row r="21" spans="1:7" ht="12.75" thickBot="1" x14ac:dyDescent="0.25">
      <c r="A21" s="15">
        <v>12</v>
      </c>
      <c r="B21" s="77" t="s">
        <v>19</v>
      </c>
      <c r="C21" s="25"/>
      <c r="D21" s="25"/>
      <c r="E21" s="27"/>
      <c r="F21" s="81"/>
      <c r="G21" s="81"/>
    </row>
    <row r="22" spans="1:7" ht="12.75" thickBot="1" x14ac:dyDescent="0.25">
      <c r="A22" s="15">
        <v>13</v>
      </c>
      <c r="B22" s="77" t="s">
        <v>20</v>
      </c>
      <c r="C22" s="25"/>
      <c r="D22" s="25"/>
      <c r="E22" s="27"/>
      <c r="F22" s="81"/>
      <c r="G22" s="81"/>
    </row>
    <row r="23" spans="1:7" ht="12.75" thickBot="1" x14ac:dyDescent="0.25">
      <c r="A23" s="15">
        <v>14</v>
      </c>
      <c r="B23" s="77" t="s">
        <v>21</v>
      </c>
      <c r="C23" s="25"/>
      <c r="D23" s="25"/>
      <c r="E23" s="27"/>
      <c r="F23" s="81"/>
      <c r="G23" s="81"/>
    </row>
    <row r="24" spans="1:7" ht="12.75" thickBot="1" x14ac:dyDescent="0.25">
      <c r="A24" s="15">
        <v>15</v>
      </c>
      <c r="B24" s="77" t="s">
        <v>22</v>
      </c>
      <c r="C24" s="25"/>
      <c r="D24" s="25"/>
      <c r="E24" s="27"/>
      <c r="F24" s="81"/>
      <c r="G24" s="81"/>
    </row>
    <row r="25" spans="1:7" ht="12.75" thickBot="1" x14ac:dyDescent="0.25">
      <c r="A25" s="15">
        <v>16</v>
      </c>
      <c r="B25" s="77" t="s">
        <v>38</v>
      </c>
      <c r="C25" s="25"/>
      <c r="D25" s="25"/>
      <c r="E25" s="27"/>
      <c r="F25" s="81"/>
      <c r="G25" s="81"/>
    </row>
    <row r="26" spans="1:7" ht="12.75" thickBot="1" x14ac:dyDescent="0.25">
      <c r="A26" s="15">
        <v>17</v>
      </c>
      <c r="B26" s="77" t="s">
        <v>28</v>
      </c>
      <c r="C26" s="25"/>
      <c r="D26" s="25"/>
      <c r="E26" s="27"/>
      <c r="F26" s="81"/>
      <c r="G26" s="81"/>
    </row>
    <row r="27" spans="1:7" ht="12.75" thickBot="1" x14ac:dyDescent="0.25">
      <c r="A27" s="123"/>
      <c r="B27" s="128" t="s">
        <v>377</v>
      </c>
      <c r="C27" s="117"/>
      <c r="D27" s="117"/>
      <c r="E27" s="117"/>
      <c r="F27" s="118"/>
      <c r="G27" s="119">
        <f>MIN(30,(SUM(G10:G26)))</f>
        <v>0</v>
      </c>
    </row>
    <row r="28" spans="1:7" s="120" customFormat="1" x14ac:dyDescent="0.2">
      <c r="A28" s="172"/>
      <c r="B28" s="173"/>
      <c r="C28" s="174"/>
      <c r="D28" s="174"/>
      <c r="E28" s="174"/>
      <c r="F28" s="175"/>
      <c r="G28" s="176"/>
    </row>
    <row r="29" spans="1:7" ht="16.5" thickBot="1" x14ac:dyDescent="0.25">
      <c r="B29" s="168" t="s">
        <v>366</v>
      </c>
    </row>
    <row r="30" spans="1:7" ht="12.75" thickBot="1" x14ac:dyDescent="0.25">
      <c r="A30" s="19" t="s">
        <v>6</v>
      </c>
      <c r="B30" s="20" t="s">
        <v>379</v>
      </c>
      <c r="C30" s="240" t="s">
        <v>380</v>
      </c>
      <c r="D30" s="241"/>
      <c r="E30" s="241"/>
      <c r="F30" s="242"/>
      <c r="G30" s="21" t="s">
        <v>382</v>
      </c>
    </row>
    <row r="31" spans="1:7" ht="24.75" thickBot="1" x14ac:dyDescent="0.25">
      <c r="A31" s="122"/>
      <c r="B31" s="268" t="s">
        <v>436</v>
      </c>
      <c r="C31" s="243" t="s">
        <v>382</v>
      </c>
      <c r="D31" s="244"/>
      <c r="E31" s="244"/>
      <c r="F31" s="245"/>
      <c r="G31" s="121" t="s">
        <v>382</v>
      </c>
    </row>
    <row r="32" spans="1:7" ht="12.75" thickBot="1" x14ac:dyDescent="0.25">
      <c r="A32" s="154"/>
      <c r="B32" s="201" t="s">
        <v>383</v>
      </c>
      <c r="C32" s="246"/>
      <c r="D32" s="247"/>
      <c r="E32" s="247"/>
      <c r="F32" s="248"/>
      <c r="G32" s="121"/>
    </row>
    <row r="33" spans="1:7" ht="12.75" thickBot="1" x14ac:dyDescent="0.25">
      <c r="A33" s="154"/>
      <c r="B33" s="217"/>
      <c r="C33" s="21" t="s">
        <v>24</v>
      </c>
      <c r="D33" s="21" t="s">
        <v>25</v>
      </c>
      <c r="E33" s="179"/>
      <c r="F33" s="21" t="s">
        <v>0</v>
      </c>
      <c r="G33" s="21" t="s">
        <v>1</v>
      </c>
    </row>
    <row r="34" spans="1:7" ht="24.75" thickBot="1" x14ac:dyDescent="0.25">
      <c r="A34" s="6">
        <v>1</v>
      </c>
      <c r="B34" s="267" t="s">
        <v>437</v>
      </c>
      <c r="C34" s="25"/>
      <c r="D34" s="25"/>
      <c r="E34" s="27"/>
      <c r="F34" s="40">
        <v>30</v>
      </c>
      <c r="G34" s="13" t="str">
        <f t="shared" ref="G34" si="2">IF(C34="","",+F34)</f>
        <v/>
      </c>
    </row>
    <row r="35" spans="1:7" ht="24.75" thickBot="1" x14ac:dyDescent="0.25">
      <c r="A35" s="6"/>
      <c r="B35" s="34" t="s">
        <v>392</v>
      </c>
      <c r="C35" s="25"/>
      <c r="D35" s="25"/>
      <c r="E35" s="27"/>
      <c r="F35" s="40"/>
      <c r="G35" s="13"/>
    </row>
    <row r="36" spans="1:7" ht="12.75" thickBot="1" x14ac:dyDescent="0.25">
      <c r="A36" s="116"/>
      <c r="B36" s="159" t="s">
        <v>144</v>
      </c>
      <c r="C36" s="117"/>
      <c r="D36" s="117"/>
      <c r="E36" s="160"/>
      <c r="F36" s="118"/>
      <c r="G36" s="119">
        <f>MIN(30,(SUM(G31:G35)))</f>
        <v>0</v>
      </c>
    </row>
    <row r="37" spans="1:7" x14ac:dyDescent="0.2">
      <c r="A37" s="18"/>
      <c r="B37" s="62"/>
      <c r="C37" s="171"/>
      <c r="D37" s="171"/>
      <c r="E37" s="171"/>
      <c r="F37" s="175"/>
      <c r="G37" s="178"/>
    </row>
    <row r="38" spans="1:7" ht="16.5" thickBot="1" x14ac:dyDescent="0.25">
      <c r="B38" s="168" t="s">
        <v>367</v>
      </c>
    </row>
    <row r="39" spans="1:7" ht="12.75" thickBot="1" x14ac:dyDescent="0.25">
      <c r="A39" s="19" t="s">
        <v>7</v>
      </c>
      <c r="B39" s="20" t="s">
        <v>64</v>
      </c>
      <c r="C39" s="21" t="s">
        <v>24</v>
      </c>
      <c r="D39" s="21" t="s">
        <v>25</v>
      </c>
      <c r="E39" s="21" t="s">
        <v>23</v>
      </c>
      <c r="F39" s="21" t="s">
        <v>0</v>
      </c>
      <c r="G39" s="21" t="s">
        <v>1</v>
      </c>
    </row>
    <row r="40" spans="1:7" ht="36.75" thickBot="1" x14ac:dyDescent="0.25">
      <c r="A40" s="6">
        <v>1</v>
      </c>
      <c r="B40" s="33" t="s">
        <v>336</v>
      </c>
      <c r="C40" s="25"/>
      <c r="D40" s="25"/>
      <c r="E40" s="25"/>
      <c r="F40" s="38">
        <v>5</v>
      </c>
      <c r="G40" s="13" t="str">
        <f t="shared" ref="G40" si="3">IF(C40="","",+F40)</f>
        <v/>
      </c>
    </row>
    <row r="41" spans="1:7" ht="12.75" thickBot="1" x14ac:dyDescent="0.25">
      <c r="A41" s="116"/>
      <c r="B41" s="159" t="s">
        <v>144</v>
      </c>
      <c r="C41" s="117"/>
      <c r="D41" s="117"/>
      <c r="E41" s="160"/>
      <c r="F41" s="118"/>
      <c r="G41" s="119">
        <f>SUM(G40:G40)</f>
        <v>0</v>
      </c>
    </row>
    <row r="42" spans="1:7" ht="12.75" thickBot="1" x14ac:dyDescent="0.25">
      <c r="A42" s="19" t="s">
        <v>8</v>
      </c>
      <c r="B42" s="20" t="s">
        <v>273</v>
      </c>
      <c r="C42" s="21" t="s">
        <v>24</v>
      </c>
      <c r="D42" s="21" t="s">
        <v>25</v>
      </c>
      <c r="E42" s="21" t="s">
        <v>23</v>
      </c>
      <c r="F42" s="21" t="s">
        <v>0</v>
      </c>
      <c r="G42" s="21" t="s">
        <v>1</v>
      </c>
    </row>
    <row r="43" spans="1:7" ht="12.75" thickBot="1" x14ac:dyDescent="0.25">
      <c r="A43" s="209">
        <v>1</v>
      </c>
      <c r="B43" s="5" t="s">
        <v>325</v>
      </c>
      <c r="C43" s="206"/>
      <c r="D43" s="25"/>
      <c r="E43" s="25"/>
      <c r="F43" s="40">
        <v>2</v>
      </c>
      <c r="G43" s="13" t="str">
        <f>IF(C43="","",+F43)</f>
        <v/>
      </c>
    </row>
    <row r="44" spans="1:7" ht="24.75" thickBot="1" x14ac:dyDescent="0.25">
      <c r="A44" s="199"/>
      <c r="B44" s="214" t="s">
        <v>326</v>
      </c>
      <c r="C44" s="211"/>
      <c r="D44" s="81"/>
      <c r="E44" s="121"/>
      <c r="F44" s="81"/>
      <c r="G44" s="81"/>
    </row>
    <row r="45" spans="1:7" ht="12.75" thickBot="1" x14ac:dyDescent="0.25">
      <c r="A45" s="17">
        <v>2</v>
      </c>
      <c r="B45" s="78" t="s">
        <v>14</v>
      </c>
      <c r="C45" s="206"/>
      <c r="D45" s="25"/>
      <c r="E45" s="25"/>
      <c r="F45" s="40">
        <v>0</v>
      </c>
      <c r="G45" s="13" t="str">
        <f t="shared" ref="G45:G50" si="4">IF(C45="","",+F45)</f>
        <v/>
      </c>
    </row>
    <row r="46" spans="1:7" ht="12.75" thickBot="1" x14ac:dyDescent="0.25">
      <c r="A46" s="17">
        <v>3</v>
      </c>
      <c r="B46" s="215" t="s">
        <v>163</v>
      </c>
      <c r="C46" s="206"/>
      <c r="D46" s="25"/>
      <c r="E46" s="25"/>
      <c r="F46" s="40">
        <v>1</v>
      </c>
      <c r="G46" s="13" t="str">
        <f t="shared" si="4"/>
        <v/>
      </c>
    </row>
    <row r="47" spans="1:7" ht="12.75" thickBot="1" x14ac:dyDescent="0.25">
      <c r="A47" s="17">
        <v>4</v>
      </c>
      <c r="B47" s="78" t="s">
        <v>219</v>
      </c>
      <c r="C47" s="206"/>
      <c r="D47" s="25"/>
      <c r="E47" s="25"/>
      <c r="F47" s="40">
        <v>2</v>
      </c>
      <c r="G47" s="13" t="str">
        <f t="shared" si="4"/>
        <v/>
      </c>
    </row>
    <row r="48" spans="1:7" ht="12.75" thickBot="1" x14ac:dyDescent="0.25">
      <c r="A48" s="17">
        <v>5</v>
      </c>
      <c r="B48" s="78" t="s">
        <v>177</v>
      </c>
      <c r="C48" s="206"/>
      <c r="D48" s="25"/>
      <c r="E48" s="25"/>
      <c r="F48" s="40">
        <v>2</v>
      </c>
      <c r="G48" s="13" t="str">
        <f t="shared" si="4"/>
        <v/>
      </c>
    </row>
    <row r="49" spans="1:14" s="50" customFormat="1" ht="12.75" thickBot="1" x14ac:dyDescent="0.25">
      <c r="A49" s="17">
        <v>6</v>
      </c>
      <c r="B49" s="78" t="s">
        <v>178</v>
      </c>
      <c r="C49" s="206"/>
      <c r="D49" s="25"/>
      <c r="E49" s="25"/>
      <c r="F49" s="40">
        <v>2</v>
      </c>
      <c r="G49" s="13" t="str">
        <f t="shared" si="4"/>
        <v/>
      </c>
    </row>
    <row r="50" spans="1:14" s="50" customFormat="1" ht="12.75" thickBot="1" x14ac:dyDescent="0.25">
      <c r="A50" s="17">
        <v>7</v>
      </c>
      <c r="B50" s="78" t="s">
        <v>204</v>
      </c>
      <c r="C50" s="207"/>
      <c r="D50" s="26"/>
      <c r="E50" s="26"/>
      <c r="F50" s="39">
        <v>1</v>
      </c>
      <c r="G50" s="169" t="str">
        <f t="shared" si="4"/>
        <v/>
      </c>
    </row>
    <row r="51" spans="1:14" s="50" customFormat="1" ht="12.75" thickBot="1" x14ac:dyDescent="0.25">
      <c r="A51" s="220">
        <v>8</v>
      </c>
      <c r="B51" s="8" t="s">
        <v>402</v>
      </c>
      <c r="C51" s="206"/>
      <c r="D51" s="25"/>
      <c r="E51" s="204"/>
      <c r="F51" s="40">
        <v>2</v>
      </c>
      <c r="G51" s="13" t="str">
        <f>IF(C51="","",+F51)</f>
        <v/>
      </c>
    </row>
    <row r="52" spans="1:14" ht="24.75" thickBot="1" x14ac:dyDescent="0.25">
      <c r="A52" s="17">
        <v>9</v>
      </c>
      <c r="B52" s="10" t="s">
        <v>208</v>
      </c>
      <c r="C52" s="208"/>
      <c r="D52" s="202"/>
      <c r="E52" s="203"/>
      <c r="F52" s="202"/>
      <c r="G52" s="202"/>
    </row>
    <row r="53" spans="1:14" ht="12.75" thickBot="1" x14ac:dyDescent="0.25">
      <c r="A53" s="17"/>
      <c r="B53" s="65" t="s">
        <v>205</v>
      </c>
      <c r="C53" s="212"/>
      <c r="D53" s="28"/>
      <c r="E53" s="30"/>
      <c r="F53" s="48">
        <v>0</v>
      </c>
      <c r="G53" s="13" t="str">
        <f t="shared" ref="G53:G56" si="5">IF(C53="","",+F53)</f>
        <v/>
      </c>
    </row>
    <row r="54" spans="1:14" ht="12.75" thickBot="1" x14ac:dyDescent="0.25">
      <c r="A54" s="17"/>
      <c r="B54" s="65" t="s">
        <v>206</v>
      </c>
      <c r="C54" s="212"/>
      <c r="D54" s="28"/>
      <c r="E54" s="30"/>
      <c r="F54" s="48">
        <v>1</v>
      </c>
      <c r="G54" s="13" t="str">
        <f t="shared" si="5"/>
        <v/>
      </c>
    </row>
    <row r="55" spans="1:14" ht="12.75" thickBot="1" x14ac:dyDescent="0.25">
      <c r="A55" s="17"/>
      <c r="B55" s="65" t="s">
        <v>207</v>
      </c>
      <c r="C55" s="212"/>
      <c r="D55" s="28"/>
      <c r="E55" s="30"/>
      <c r="F55" s="48">
        <v>2</v>
      </c>
      <c r="G55" s="13" t="str">
        <f t="shared" si="5"/>
        <v/>
      </c>
    </row>
    <row r="56" spans="1:14" ht="12.75" thickBot="1" x14ac:dyDescent="0.25">
      <c r="A56" s="216">
        <v>10</v>
      </c>
      <c r="B56" s="273" t="s">
        <v>403</v>
      </c>
      <c r="C56" s="270"/>
      <c r="D56" s="271"/>
      <c r="E56" s="272"/>
      <c r="F56" s="277">
        <v>2</v>
      </c>
      <c r="G56" s="269" t="str">
        <f t="shared" si="5"/>
        <v/>
      </c>
    </row>
    <row r="57" spans="1:14" ht="12.75" thickBot="1" x14ac:dyDescent="0.25">
      <c r="A57" s="210"/>
      <c r="B57" s="128" t="s">
        <v>274</v>
      </c>
      <c r="C57" s="213"/>
      <c r="D57" s="117"/>
      <c r="E57" s="117"/>
      <c r="F57" s="118"/>
      <c r="G57" s="119">
        <f>MIN(SUM(G45:G55), 15)</f>
        <v>0</v>
      </c>
    </row>
    <row r="58" spans="1:14" ht="12.75" thickBot="1" x14ac:dyDescent="0.25">
      <c r="A58" s="19" t="s">
        <v>26</v>
      </c>
      <c r="B58" s="22" t="s">
        <v>241</v>
      </c>
      <c r="C58" s="21" t="s">
        <v>24</v>
      </c>
      <c r="D58" s="21" t="s">
        <v>25</v>
      </c>
      <c r="E58" s="21" t="s">
        <v>23</v>
      </c>
      <c r="F58" s="21" t="s">
        <v>0</v>
      </c>
      <c r="G58" s="21" t="s">
        <v>1</v>
      </c>
    </row>
    <row r="59" spans="1:14" ht="12.75" thickBot="1" x14ac:dyDescent="0.25">
      <c r="A59" s="122"/>
      <c r="B59" s="129" t="s">
        <v>242</v>
      </c>
      <c r="C59" s="81"/>
      <c r="D59" s="81"/>
      <c r="E59" s="121"/>
      <c r="F59" s="81"/>
      <c r="G59" s="81"/>
    </row>
    <row r="60" spans="1:14" ht="12.75" thickBot="1" x14ac:dyDescent="0.25">
      <c r="A60" s="7">
        <v>1</v>
      </c>
      <c r="B60" s="7" t="s">
        <v>248</v>
      </c>
      <c r="C60" s="25"/>
      <c r="D60" s="25"/>
      <c r="E60" s="25"/>
      <c r="F60" s="43">
        <v>3</v>
      </c>
      <c r="G60" s="13" t="str">
        <f t="shared" ref="G60:G72" si="6">IF(C60="","",+F60)</f>
        <v/>
      </c>
    </row>
    <row r="61" spans="1:14" ht="12.75" thickBot="1" x14ac:dyDescent="0.25">
      <c r="A61" s="7">
        <v>2</v>
      </c>
      <c r="B61" s="274" t="s">
        <v>438</v>
      </c>
      <c r="C61" s="25"/>
      <c r="D61" s="25"/>
      <c r="E61" s="25"/>
      <c r="F61" s="43">
        <v>2</v>
      </c>
      <c r="G61" s="13" t="str">
        <f t="shared" si="6"/>
        <v/>
      </c>
      <c r="H61" s="18"/>
      <c r="I61" s="275"/>
      <c r="J61" s="171"/>
      <c r="K61" s="171"/>
      <c r="L61" s="171"/>
      <c r="M61" s="176"/>
      <c r="N61" s="178"/>
    </row>
    <row r="62" spans="1:14" ht="12.75" thickBot="1" x14ac:dyDescent="0.25">
      <c r="A62" s="6">
        <v>3</v>
      </c>
      <c r="B62" s="273" t="s">
        <v>439</v>
      </c>
      <c r="C62" s="25"/>
      <c r="D62" s="25"/>
      <c r="E62" s="25"/>
      <c r="F62" s="47">
        <v>2</v>
      </c>
      <c r="G62" s="13"/>
      <c r="H62" s="18"/>
      <c r="I62" s="275"/>
      <c r="J62" s="171"/>
      <c r="K62" s="171"/>
      <c r="L62" s="171"/>
      <c r="M62" s="176"/>
      <c r="N62" s="178"/>
    </row>
    <row r="63" spans="1:14" ht="12.75" thickBot="1" x14ac:dyDescent="0.25">
      <c r="A63" s="6">
        <v>4</v>
      </c>
      <c r="B63" s="6" t="s">
        <v>247</v>
      </c>
      <c r="C63" s="25"/>
      <c r="D63" s="25"/>
      <c r="E63" s="25"/>
      <c r="F63" s="47">
        <v>2</v>
      </c>
      <c r="G63" s="13" t="str">
        <f t="shared" si="6"/>
        <v/>
      </c>
      <c r="H63" s="18"/>
      <c r="I63" s="275"/>
      <c r="J63" s="171"/>
      <c r="K63" s="171"/>
      <c r="L63" s="171"/>
      <c r="M63" s="176"/>
      <c r="N63" s="178"/>
    </row>
    <row r="64" spans="1:14" ht="12.75" thickBot="1" x14ac:dyDescent="0.25">
      <c r="A64" s="7">
        <v>5</v>
      </c>
      <c r="B64" s="6" t="s">
        <v>279</v>
      </c>
      <c r="C64" s="25"/>
      <c r="D64" s="25"/>
      <c r="E64" s="25"/>
      <c r="F64" s="47">
        <v>2</v>
      </c>
      <c r="G64" s="13" t="str">
        <f t="shared" si="6"/>
        <v/>
      </c>
    </row>
    <row r="65" spans="1:7" ht="12.75" thickBot="1" x14ac:dyDescent="0.25">
      <c r="A65" s="6">
        <v>6</v>
      </c>
      <c r="B65" s="7" t="s">
        <v>191</v>
      </c>
      <c r="C65" s="25"/>
      <c r="D65" s="25"/>
      <c r="E65" s="25"/>
      <c r="F65" s="38">
        <v>1</v>
      </c>
      <c r="G65" s="13" t="str">
        <f t="shared" si="6"/>
        <v/>
      </c>
    </row>
    <row r="66" spans="1:7" ht="12.75" thickBot="1" x14ac:dyDescent="0.25">
      <c r="A66" s="6"/>
      <c r="B66" s="78" t="s">
        <v>192</v>
      </c>
      <c r="C66" s="25"/>
      <c r="D66" s="25"/>
      <c r="E66" s="25"/>
      <c r="F66" s="40">
        <v>0</v>
      </c>
      <c r="G66" s="13" t="str">
        <f t="shared" si="6"/>
        <v/>
      </c>
    </row>
    <row r="67" spans="1:7" ht="12.75" thickBot="1" x14ac:dyDescent="0.25">
      <c r="A67" s="6"/>
      <c r="B67" s="78" t="s">
        <v>193</v>
      </c>
      <c r="C67" s="25"/>
      <c r="D67" s="25"/>
      <c r="E67" s="25"/>
      <c r="F67" s="40">
        <v>1</v>
      </c>
      <c r="G67" s="13" t="str">
        <f t="shared" si="6"/>
        <v/>
      </c>
    </row>
    <row r="68" spans="1:7" ht="12.75" thickBot="1" x14ac:dyDescent="0.25">
      <c r="A68" s="6">
        <v>7</v>
      </c>
      <c r="B68" s="6" t="s">
        <v>313</v>
      </c>
      <c r="C68" s="25"/>
      <c r="D68" s="25"/>
      <c r="E68" s="25"/>
      <c r="F68" s="40">
        <v>1</v>
      </c>
      <c r="G68" s="13" t="str">
        <f t="shared" si="6"/>
        <v/>
      </c>
    </row>
    <row r="69" spans="1:7" ht="12.75" thickBot="1" x14ac:dyDescent="0.25">
      <c r="A69" s="6">
        <v>8</v>
      </c>
      <c r="B69" s="6" t="s">
        <v>255</v>
      </c>
      <c r="C69" s="25"/>
      <c r="D69" s="25"/>
      <c r="E69" s="25"/>
      <c r="F69" s="40">
        <v>2</v>
      </c>
      <c r="G69" s="13" t="str">
        <f t="shared" si="6"/>
        <v/>
      </c>
    </row>
    <row r="70" spans="1:7" ht="12.75" thickBot="1" x14ac:dyDescent="0.25">
      <c r="A70" s="6">
        <v>9</v>
      </c>
      <c r="B70" s="6" t="s">
        <v>15</v>
      </c>
      <c r="C70" s="25"/>
      <c r="D70" s="25"/>
      <c r="E70" s="25"/>
      <c r="F70" s="40">
        <v>1</v>
      </c>
      <c r="G70" s="13" t="str">
        <f t="shared" si="6"/>
        <v/>
      </c>
    </row>
    <row r="71" spans="1:7" s="120" customFormat="1" ht="12.75" thickBot="1" x14ac:dyDescent="0.25">
      <c r="A71" s="6">
        <v>10</v>
      </c>
      <c r="B71" s="6" t="s">
        <v>196</v>
      </c>
      <c r="C71" s="25"/>
      <c r="D71" s="25"/>
      <c r="E71" s="25"/>
      <c r="F71" s="40">
        <v>3</v>
      </c>
      <c r="G71" s="13" t="str">
        <f t="shared" si="6"/>
        <v/>
      </c>
    </row>
    <row r="72" spans="1:7" s="120" customFormat="1" ht="12.75" thickBot="1" x14ac:dyDescent="0.25">
      <c r="A72" s="6">
        <v>11</v>
      </c>
      <c r="B72" s="6" t="s">
        <v>198</v>
      </c>
      <c r="C72" s="25"/>
      <c r="D72" s="25"/>
      <c r="E72" s="25"/>
      <c r="F72" s="38">
        <v>2</v>
      </c>
      <c r="G72" s="13" t="str">
        <f t="shared" si="6"/>
        <v/>
      </c>
    </row>
    <row r="73" spans="1:7" s="120" customFormat="1" ht="12.75" thickBot="1" x14ac:dyDescent="0.25">
      <c r="A73" s="123"/>
      <c r="B73" s="128" t="s">
        <v>144</v>
      </c>
      <c r="C73" s="117"/>
      <c r="D73" s="117"/>
      <c r="E73" s="117"/>
      <c r="F73" s="118"/>
      <c r="G73" s="119">
        <f>SUM(G59:G72)</f>
        <v>0</v>
      </c>
    </row>
    <row r="74" spans="1:7" s="120" customFormat="1" ht="12.75" thickBot="1" x14ac:dyDescent="0.25">
      <c r="A74" s="19" t="s">
        <v>9</v>
      </c>
      <c r="B74" s="20" t="s">
        <v>270</v>
      </c>
      <c r="C74" s="21" t="s">
        <v>24</v>
      </c>
      <c r="D74" s="21" t="s">
        <v>25</v>
      </c>
      <c r="E74" s="21" t="s">
        <v>23</v>
      </c>
      <c r="F74" s="21" t="s">
        <v>0</v>
      </c>
      <c r="G74" s="21" t="s">
        <v>1</v>
      </c>
    </row>
    <row r="75" spans="1:7" s="120" customFormat="1" ht="36.75" thickBot="1" x14ac:dyDescent="0.25">
      <c r="A75" s="113">
        <v>1</v>
      </c>
      <c r="B75" s="126" t="s">
        <v>347</v>
      </c>
      <c r="C75" s="81"/>
      <c r="D75" s="81"/>
      <c r="E75" s="121"/>
      <c r="F75" s="81"/>
      <c r="G75" s="81"/>
    </row>
    <row r="76" spans="1:7" s="120" customFormat="1" ht="12.75" thickBot="1" x14ac:dyDescent="0.25">
      <c r="A76" s="9" t="s">
        <v>356</v>
      </c>
      <c r="B76" s="11" t="s">
        <v>381</v>
      </c>
      <c r="C76" s="28"/>
      <c r="D76" s="28"/>
      <c r="E76" s="28"/>
      <c r="F76" s="42">
        <v>3</v>
      </c>
      <c r="G76" s="13" t="str">
        <f t="shared" ref="G76:G106" si="7">IF(C76="","",+F76)</f>
        <v/>
      </c>
    </row>
    <row r="77" spans="1:7" s="120" customFormat="1" ht="12.75" thickBot="1" x14ac:dyDescent="0.25">
      <c r="A77" s="6" t="s">
        <v>357</v>
      </c>
      <c r="B77" s="10" t="s">
        <v>223</v>
      </c>
      <c r="C77" s="28"/>
      <c r="D77" s="28"/>
      <c r="E77" s="28"/>
      <c r="F77" s="40">
        <v>-2</v>
      </c>
      <c r="G77" s="13" t="str">
        <f t="shared" si="7"/>
        <v/>
      </c>
    </row>
    <row r="78" spans="1:7" s="120" customFormat="1" ht="12.75" thickBot="1" x14ac:dyDescent="0.25">
      <c r="A78" s="6"/>
      <c r="B78" s="65" t="s">
        <v>260</v>
      </c>
      <c r="C78" s="28"/>
      <c r="D78" s="28"/>
      <c r="E78" s="28"/>
      <c r="F78" s="40">
        <v>3</v>
      </c>
      <c r="G78" s="13" t="str">
        <f t="shared" si="7"/>
        <v/>
      </c>
    </row>
    <row r="79" spans="1:7" s="120" customFormat="1" ht="12.75" thickBot="1" x14ac:dyDescent="0.25">
      <c r="A79" s="6"/>
      <c r="B79" s="65" t="s">
        <v>261</v>
      </c>
      <c r="C79" s="28"/>
      <c r="D79" s="28"/>
      <c r="E79" s="28"/>
      <c r="F79" s="40">
        <v>2</v>
      </c>
      <c r="G79" s="13" t="str">
        <f t="shared" si="7"/>
        <v/>
      </c>
    </row>
    <row r="80" spans="1:7" s="120" customFormat="1" ht="12.75" thickBot="1" x14ac:dyDescent="0.25">
      <c r="A80" s="6"/>
      <c r="B80" s="65" t="s">
        <v>345</v>
      </c>
      <c r="C80" s="28"/>
      <c r="D80" s="28"/>
      <c r="E80" s="28"/>
      <c r="F80" s="40">
        <v>1</v>
      </c>
      <c r="G80" s="13" t="str">
        <f t="shared" ref="G80" si="8">IF(C80="","",+F80)</f>
        <v/>
      </c>
    </row>
    <row r="81" spans="1:7" s="120" customFormat="1" ht="12.75" thickBot="1" x14ac:dyDescent="0.25">
      <c r="A81" s="6" t="s">
        <v>358</v>
      </c>
      <c r="B81" s="10" t="s">
        <v>346</v>
      </c>
      <c r="C81" s="28"/>
      <c r="D81" s="28"/>
      <c r="E81" s="28"/>
      <c r="F81" s="40">
        <v>-5</v>
      </c>
      <c r="G81" s="13" t="str">
        <f t="shared" si="7"/>
        <v/>
      </c>
    </row>
    <row r="82" spans="1:7" s="120" customFormat="1" ht="12.75" thickBot="1" x14ac:dyDescent="0.25">
      <c r="A82" s="6"/>
      <c r="B82" s="65" t="s">
        <v>189</v>
      </c>
      <c r="C82" s="28"/>
      <c r="D82" s="28"/>
      <c r="E82" s="28"/>
      <c r="F82" s="40">
        <v>2</v>
      </c>
      <c r="G82" s="13" t="str">
        <f t="shared" si="7"/>
        <v/>
      </c>
    </row>
    <row r="83" spans="1:7" s="120" customFormat="1" ht="12.75" thickBot="1" x14ac:dyDescent="0.25">
      <c r="A83" s="6"/>
      <c r="B83" s="65" t="s">
        <v>260</v>
      </c>
      <c r="C83" s="28"/>
      <c r="D83" s="28"/>
      <c r="E83" s="28"/>
      <c r="F83" s="40">
        <v>3</v>
      </c>
      <c r="G83" s="13" t="str">
        <f t="shared" si="7"/>
        <v/>
      </c>
    </row>
    <row r="84" spans="1:7" s="120" customFormat="1" ht="12.75" thickBot="1" x14ac:dyDescent="0.25">
      <c r="A84" s="6"/>
      <c r="B84" s="65" t="s">
        <v>261</v>
      </c>
      <c r="C84" s="28"/>
      <c r="D84" s="28"/>
      <c r="E84" s="28"/>
      <c r="F84" s="40">
        <v>1</v>
      </c>
      <c r="G84" s="13" t="str">
        <f t="shared" si="7"/>
        <v/>
      </c>
    </row>
    <row r="85" spans="1:7" s="120" customFormat="1" ht="12.75" thickBot="1" x14ac:dyDescent="0.25">
      <c r="A85" s="6" t="s">
        <v>359</v>
      </c>
      <c r="B85" s="10" t="s">
        <v>224</v>
      </c>
      <c r="C85" s="28"/>
      <c r="D85" s="28"/>
      <c r="E85" s="28"/>
      <c r="F85" s="40">
        <v>-3</v>
      </c>
      <c r="G85" s="13" t="str">
        <f t="shared" si="7"/>
        <v/>
      </c>
    </row>
    <row r="86" spans="1:7" s="120" customFormat="1" ht="12.75" thickBot="1" x14ac:dyDescent="0.25">
      <c r="A86" s="6"/>
      <c r="B86" s="65" t="s">
        <v>229</v>
      </c>
      <c r="C86" s="28"/>
      <c r="D86" s="28"/>
      <c r="E86" s="28"/>
      <c r="F86" s="40">
        <v>1</v>
      </c>
      <c r="G86" s="13" t="str">
        <f t="shared" si="7"/>
        <v/>
      </c>
    </row>
    <row r="87" spans="1:7" s="120" customFormat="1" ht="12.75" thickBot="1" x14ac:dyDescent="0.25">
      <c r="A87" s="6"/>
      <c r="B87" s="65" t="s">
        <v>182</v>
      </c>
      <c r="C87" s="28"/>
      <c r="D87" s="28"/>
      <c r="E87" s="28"/>
      <c r="F87" s="40">
        <v>1</v>
      </c>
      <c r="G87" s="13" t="str">
        <f t="shared" si="7"/>
        <v/>
      </c>
    </row>
    <row r="88" spans="1:7" s="120" customFormat="1" ht="24.75" thickBot="1" x14ac:dyDescent="0.25">
      <c r="A88" s="9"/>
      <c r="B88" s="66" t="s">
        <v>415</v>
      </c>
      <c r="C88" s="28"/>
      <c r="D88" s="28"/>
      <c r="E88" s="28"/>
      <c r="F88" s="43">
        <v>1</v>
      </c>
      <c r="G88" s="13" t="str">
        <f t="shared" si="7"/>
        <v/>
      </c>
    </row>
    <row r="89" spans="1:7" ht="36.75" thickBot="1" x14ac:dyDescent="0.25">
      <c r="A89" s="6"/>
      <c r="B89" s="65" t="s">
        <v>414</v>
      </c>
      <c r="C89" s="28"/>
      <c r="D89" s="28"/>
      <c r="E89" s="28"/>
      <c r="F89" s="47">
        <v>-2</v>
      </c>
      <c r="G89" s="13" t="str">
        <f t="shared" ref="G89:G96" si="9">IF(C89="","",+F89)</f>
        <v/>
      </c>
    </row>
    <row r="90" spans="1:7" ht="24.75" thickBot="1" x14ac:dyDescent="0.25">
      <c r="A90" s="6">
        <v>2</v>
      </c>
      <c r="B90" s="10" t="s">
        <v>348</v>
      </c>
      <c r="C90" s="81"/>
      <c r="D90" s="81"/>
      <c r="E90" s="81"/>
      <c r="F90" s="81"/>
      <c r="G90" s="81"/>
    </row>
    <row r="91" spans="1:7" ht="12.75" thickBot="1" x14ac:dyDescent="0.25">
      <c r="A91" s="6"/>
      <c r="B91" s="65" t="s">
        <v>349</v>
      </c>
      <c r="C91" s="28"/>
      <c r="D91" s="28"/>
      <c r="E91" s="28"/>
      <c r="F91" s="47">
        <v>1</v>
      </c>
      <c r="G91" s="13" t="str">
        <f t="shared" si="9"/>
        <v/>
      </c>
    </row>
    <row r="92" spans="1:7" ht="12.75" thickBot="1" x14ac:dyDescent="0.25">
      <c r="A92" s="6"/>
      <c r="B92" s="65" t="s">
        <v>350</v>
      </c>
      <c r="C92" s="28"/>
      <c r="D92" s="28"/>
      <c r="E92" s="28"/>
      <c r="F92" s="47">
        <v>2</v>
      </c>
      <c r="G92" s="13" t="str">
        <f t="shared" si="9"/>
        <v/>
      </c>
    </row>
    <row r="93" spans="1:7" ht="12.75" thickBot="1" x14ac:dyDescent="0.25">
      <c r="A93" s="6"/>
      <c r="B93" s="65" t="s">
        <v>351</v>
      </c>
      <c r="C93" s="28"/>
      <c r="D93" s="28"/>
      <c r="E93" s="28"/>
      <c r="F93" s="40">
        <v>1</v>
      </c>
      <c r="G93" s="13" t="str">
        <f t="shared" ref="G93:G94" si="10">IF(C93="","",+F93)</f>
        <v/>
      </c>
    </row>
    <row r="94" spans="1:7" ht="12.75" thickBot="1" x14ac:dyDescent="0.25">
      <c r="A94" s="6"/>
      <c r="B94" s="65" t="s">
        <v>352</v>
      </c>
      <c r="C94" s="28"/>
      <c r="D94" s="28"/>
      <c r="E94" s="28"/>
      <c r="F94" s="40">
        <v>2</v>
      </c>
      <c r="G94" s="13" t="str">
        <f t="shared" si="10"/>
        <v/>
      </c>
    </row>
    <row r="95" spans="1:7" ht="12.75" thickBot="1" x14ac:dyDescent="0.25">
      <c r="A95" s="6"/>
      <c r="B95" s="65" t="s">
        <v>353</v>
      </c>
      <c r="C95" s="28"/>
      <c r="D95" s="28"/>
      <c r="E95" s="28"/>
      <c r="F95" s="40">
        <v>2</v>
      </c>
      <c r="G95" s="13" t="str">
        <f t="shared" si="9"/>
        <v/>
      </c>
    </row>
    <row r="96" spans="1:7" s="120" customFormat="1" ht="24.75" thickBot="1" x14ac:dyDescent="0.25">
      <c r="A96" s="273">
        <v>3</v>
      </c>
      <c r="B96" s="235" t="s">
        <v>406</v>
      </c>
      <c r="C96" s="271"/>
      <c r="D96" s="271"/>
      <c r="E96" s="271"/>
      <c r="F96" s="276">
        <v>2</v>
      </c>
      <c r="G96" s="269" t="str">
        <f t="shared" si="9"/>
        <v/>
      </c>
    </row>
    <row r="97" spans="1:7" ht="12.75" thickBot="1" x14ac:dyDescent="0.25">
      <c r="A97" s="123"/>
      <c r="B97" s="148" t="s">
        <v>179</v>
      </c>
      <c r="C97" s="117"/>
      <c r="D97" s="117"/>
      <c r="E97" s="117"/>
      <c r="F97" s="118"/>
      <c r="G97" s="119">
        <f>MIN(6,SUM(G76:G95))</f>
        <v>0</v>
      </c>
    </row>
    <row r="98" spans="1:7" ht="12.75" thickBot="1" x14ac:dyDescent="0.25">
      <c r="A98" s="19" t="s">
        <v>10</v>
      </c>
      <c r="B98" s="20" t="s">
        <v>266</v>
      </c>
      <c r="C98" s="21" t="s">
        <v>24</v>
      </c>
      <c r="D98" s="21" t="s">
        <v>25</v>
      </c>
      <c r="E98" s="21" t="s">
        <v>23</v>
      </c>
      <c r="F98" s="21" t="s">
        <v>0</v>
      </c>
      <c r="G98" s="21" t="s">
        <v>1</v>
      </c>
    </row>
    <row r="99" spans="1:7" ht="36.75" thickBot="1" x14ac:dyDescent="0.25">
      <c r="A99" s="17">
        <v>1</v>
      </c>
      <c r="B99" s="70" t="s">
        <v>240</v>
      </c>
      <c r="C99" s="211"/>
      <c r="D99" s="81"/>
      <c r="E99" s="29"/>
      <c r="F99" s="81"/>
      <c r="G99" s="81"/>
    </row>
    <row r="100" spans="1:7" ht="12.75" thickBot="1" x14ac:dyDescent="0.25">
      <c r="A100" s="216"/>
      <c r="B100" s="78" t="s">
        <v>234</v>
      </c>
      <c r="C100" s="110"/>
      <c r="D100" s="25"/>
      <c r="E100" s="25"/>
      <c r="F100" s="38">
        <v>1</v>
      </c>
      <c r="G100" s="13" t="str">
        <f t="shared" si="7"/>
        <v/>
      </c>
    </row>
    <row r="101" spans="1:7" ht="12.75" thickBot="1" x14ac:dyDescent="0.25">
      <c r="A101" s="216"/>
      <c r="B101" s="78" t="s">
        <v>238</v>
      </c>
      <c r="C101" s="110"/>
      <c r="D101" s="25"/>
      <c r="E101" s="25"/>
      <c r="F101" s="38">
        <v>2</v>
      </c>
      <c r="G101" s="13" t="str">
        <f t="shared" si="7"/>
        <v/>
      </c>
    </row>
    <row r="102" spans="1:7" ht="12.75" thickBot="1" x14ac:dyDescent="0.25">
      <c r="A102" s="216"/>
      <c r="B102" s="78" t="s">
        <v>235</v>
      </c>
      <c r="C102" s="110"/>
      <c r="D102" s="25"/>
      <c r="E102" s="25"/>
      <c r="F102" s="38">
        <v>3</v>
      </c>
      <c r="G102" s="13" t="str">
        <f t="shared" si="7"/>
        <v/>
      </c>
    </row>
    <row r="103" spans="1:7" ht="12.75" thickBot="1" x14ac:dyDescent="0.25">
      <c r="A103" s="216"/>
      <c r="B103" s="78" t="s">
        <v>236</v>
      </c>
      <c r="C103" s="110"/>
      <c r="D103" s="25"/>
      <c r="E103" s="25"/>
      <c r="F103" s="38">
        <v>4</v>
      </c>
      <c r="G103" s="13" t="str">
        <f t="shared" si="7"/>
        <v/>
      </c>
    </row>
    <row r="104" spans="1:7" ht="12.75" thickBot="1" x14ac:dyDescent="0.25">
      <c r="A104" s="216"/>
      <c r="B104" s="221" t="s">
        <v>237</v>
      </c>
      <c r="C104" s="110"/>
      <c r="D104" s="25"/>
      <c r="E104" s="25"/>
      <c r="F104" s="38">
        <v>5</v>
      </c>
      <c r="G104" s="13" t="str">
        <f t="shared" si="7"/>
        <v/>
      </c>
    </row>
    <row r="105" spans="1:7" ht="24.75" thickBot="1" x14ac:dyDescent="0.25">
      <c r="A105" s="17">
        <v>2</v>
      </c>
      <c r="B105" s="10" t="s">
        <v>375</v>
      </c>
      <c r="C105" s="212"/>
      <c r="D105" s="28"/>
      <c r="E105" s="28"/>
      <c r="F105" s="44">
        <v>2</v>
      </c>
      <c r="G105" s="13" t="str">
        <f t="shared" ref="G105" si="11">IF(C105="","",+F105)</f>
        <v/>
      </c>
    </row>
    <row r="106" spans="1:7" ht="24.75" thickBot="1" x14ac:dyDescent="0.25">
      <c r="A106" s="216">
        <v>3</v>
      </c>
      <c r="B106" s="10" t="s">
        <v>374</v>
      </c>
      <c r="C106" s="212"/>
      <c r="D106" s="28"/>
      <c r="E106" s="28"/>
      <c r="F106" s="44">
        <v>3</v>
      </c>
      <c r="G106" s="13" t="str">
        <f t="shared" si="7"/>
        <v/>
      </c>
    </row>
    <row r="107" spans="1:7" ht="24.75" thickBot="1" x14ac:dyDescent="0.25">
      <c r="A107" s="216">
        <v>4</v>
      </c>
      <c r="B107" s="10" t="s">
        <v>268</v>
      </c>
      <c r="C107" s="212"/>
      <c r="D107" s="28"/>
      <c r="E107" s="28"/>
      <c r="F107" s="42">
        <v>1</v>
      </c>
      <c r="G107" s="13" t="str">
        <f t="shared" ref="G107:G108" si="12">IF(C107="","",+F107)</f>
        <v/>
      </c>
    </row>
    <row r="108" spans="1:7" ht="12.75" thickBot="1" x14ac:dyDescent="0.25">
      <c r="A108" s="216">
        <v>5</v>
      </c>
      <c r="B108" s="10" t="s">
        <v>269</v>
      </c>
      <c r="C108" s="212"/>
      <c r="D108" s="28"/>
      <c r="E108" s="28"/>
      <c r="F108" s="44">
        <v>3</v>
      </c>
      <c r="G108" s="13" t="str">
        <f t="shared" si="12"/>
        <v/>
      </c>
    </row>
    <row r="109" spans="1:7" ht="12.75" thickBot="1" x14ac:dyDescent="0.25">
      <c r="A109" s="210"/>
      <c r="B109" s="128" t="s">
        <v>144</v>
      </c>
      <c r="C109" s="213"/>
      <c r="D109" s="117"/>
      <c r="E109" s="117"/>
      <c r="F109" s="118"/>
      <c r="G109" s="119">
        <f>SUM(G99:G108)</f>
        <v>0</v>
      </c>
    </row>
    <row r="110" spans="1:7" ht="12.75" thickBot="1" x14ac:dyDescent="0.25">
      <c r="A110" s="19" t="s">
        <v>11</v>
      </c>
      <c r="B110" s="20" t="s">
        <v>199</v>
      </c>
      <c r="C110" s="21" t="s">
        <v>24</v>
      </c>
      <c r="D110" s="21" t="s">
        <v>25</v>
      </c>
      <c r="E110" s="21" t="s">
        <v>23</v>
      </c>
      <c r="F110" s="21" t="s">
        <v>0</v>
      </c>
      <c r="G110" s="21" t="s">
        <v>1</v>
      </c>
    </row>
    <row r="111" spans="1:7" ht="24.75" thickBot="1" x14ac:dyDescent="0.25">
      <c r="A111" s="32">
        <v>1</v>
      </c>
      <c r="B111" s="34" t="s">
        <v>376</v>
      </c>
      <c r="C111" s="81"/>
      <c r="D111" s="81"/>
      <c r="E111" s="26"/>
      <c r="F111" s="81"/>
      <c r="G111" s="81"/>
    </row>
    <row r="112" spans="1:7" ht="12.75" thickBot="1" x14ac:dyDescent="0.25">
      <c r="A112" s="32"/>
      <c r="B112" s="36" t="s">
        <v>19</v>
      </c>
      <c r="C112" s="25"/>
      <c r="D112" s="25"/>
      <c r="E112" s="26"/>
      <c r="F112" s="41">
        <v>1</v>
      </c>
      <c r="G112" s="13" t="str">
        <f>IF(C112="","",+F112)</f>
        <v/>
      </c>
    </row>
    <row r="113" spans="1:7" ht="12.75" thickBot="1" x14ac:dyDescent="0.25">
      <c r="A113" s="32"/>
      <c r="B113" s="36" t="s">
        <v>200</v>
      </c>
      <c r="C113" s="25"/>
      <c r="D113" s="25"/>
      <c r="E113" s="26"/>
      <c r="F113" s="41">
        <v>1</v>
      </c>
      <c r="G113" s="13" t="str">
        <f t="shared" ref="G113:G115" si="13">IF(C113="","",+F113)</f>
        <v/>
      </c>
    </row>
    <row r="114" spans="1:7" ht="12.75" thickBot="1" x14ac:dyDescent="0.25">
      <c r="A114" s="32"/>
      <c r="B114" s="36" t="s">
        <v>20</v>
      </c>
      <c r="C114" s="25"/>
      <c r="D114" s="25"/>
      <c r="E114" s="26"/>
      <c r="F114" s="41">
        <v>1</v>
      </c>
      <c r="G114" s="13" t="str">
        <f t="shared" si="13"/>
        <v/>
      </c>
    </row>
    <row r="115" spans="1:7" ht="12.75" thickBot="1" x14ac:dyDescent="0.25">
      <c r="A115" s="32"/>
      <c r="B115" s="36" t="s">
        <v>21</v>
      </c>
      <c r="C115" s="25"/>
      <c r="D115" s="25"/>
      <c r="E115" s="26"/>
      <c r="F115" s="41">
        <v>1</v>
      </c>
      <c r="G115" s="13" t="str">
        <f t="shared" si="13"/>
        <v/>
      </c>
    </row>
    <row r="116" spans="1:7" ht="12.75" thickBot="1" x14ac:dyDescent="0.25">
      <c r="A116" s="32"/>
      <c r="B116" s="36" t="s">
        <v>202</v>
      </c>
      <c r="C116" s="25"/>
      <c r="D116" s="25"/>
      <c r="E116" s="26"/>
      <c r="F116" s="41">
        <v>1</v>
      </c>
      <c r="G116" s="13" t="str">
        <f t="shared" ref="G116" si="14">IF(C116="","",+F116)</f>
        <v/>
      </c>
    </row>
    <row r="117" spans="1:7" ht="12.75" thickBot="1" x14ac:dyDescent="0.25">
      <c r="A117" s="32"/>
      <c r="B117" s="36" t="s">
        <v>18</v>
      </c>
      <c r="C117" s="28"/>
      <c r="D117" s="28"/>
      <c r="E117" s="28"/>
      <c r="F117" s="44">
        <v>1</v>
      </c>
      <c r="G117" s="13" t="str">
        <f>IF(C117="","",+F117)</f>
        <v/>
      </c>
    </row>
    <row r="118" spans="1:7" ht="36.75" thickBot="1" x14ac:dyDescent="0.25">
      <c r="A118" s="32">
        <v>2</v>
      </c>
      <c r="B118" s="34" t="s">
        <v>330</v>
      </c>
      <c r="C118" s="28"/>
      <c r="D118" s="28"/>
      <c r="E118" s="28"/>
      <c r="F118" s="42">
        <v>1</v>
      </c>
      <c r="G118" s="13" t="str">
        <f t="shared" ref="G118:G119" si="15">IF(C118="","",+F118)</f>
        <v/>
      </c>
    </row>
    <row r="119" spans="1:7" ht="36.75" thickBot="1" x14ac:dyDescent="0.25">
      <c r="A119" s="32">
        <v>3</v>
      </c>
      <c r="B119" s="34" t="s">
        <v>329</v>
      </c>
      <c r="C119" s="28"/>
      <c r="D119" s="28"/>
      <c r="E119" s="28"/>
      <c r="F119" s="40">
        <v>1</v>
      </c>
      <c r="G119" s="13" t="str">
        <f t="shared" si="15"/>
        <v/>
      </c>
    </row>
    <row r="120" spans="1:7" ht="12.75" thickBot="1" x14ac:dyDescent="0.25">
      <c r="A120" s="123"/>
      <c r="B120" s="128" t="s">
        <v>144</v>
      </c>
      <c r="C120" s="117"/>
      <c r="D120" s="117"/>
      <c r="E120" s="117"/>
      <c r="F120" s="118"/>
      <c r="G120" s="119">
        <f>SUM(G111:G119)</f>
        <v>0</v>
      </c>
    </row>
    <row r="121" spans="1:7" ht="12.75" thickBot="1" x14ac:dyDescent="0.25">
      <c r="A121" s="19" t="s">
        <v>12</v>
      </c>
      <c r="B121" s="20" t="s">
        <v>145</v>
      </c>
      <c r="C121" s="21" t="s">
        <v>24</v>
      </c>
      <c r="D121" s="21" t="s">
        <v>25</v>
      </c>
      <c r="E121" s="21" t="s">
        <v>23</v>
      </c>
      <c r="F121" s="21" t="s">
        <v>0</v>
      </c>
      <c r="G121" s="21" t="s">
        <v>1</v>
      </c>
    </row>
    <row r="122" spans="1:7" ht="12.75" thickBot="1" x14ac:dyDescent="0.25">
      <c r="A122" s="9">
        <v>1</v>
      </c>
      <c r="B122" s="37" t="s">
        <v>58</v>
      </c>
      <c r="C122" s="25"/>
      <c r="D122" s="25"/>
      <c r="E122" s="25"/>
      <c r="F122" s="44">
        <v>-3</v>
      </c>
      <c r="G122" s="13" t="str">
        <f t="shared" ref="G122:G129" si="16">IF(C122="","",+F122)</f>
        <v/>
      </c>
    </row>
    <row r="123" spans="1:7" ht="24.75" thickBot="1" x14ac:dyDescent="0.25">
      <c r="A123" s="6">
        <v>2</v>
      </c>
      <c r="B123" s="10" t="s">
        <v>30</v>
      </c>
      <c r="C123" s="28"/>
      <c r="D123" s="28"/>
      <c r="E123" s="28"/>
      <c r="F123" s="42">
        <v>5</v>
      </c>
      <c r="G123" s="13" t="str">
        <f t="shared" ref="G123:G125" si="17">IF(C123="","",+F123)</f>
        <v/>
      </c>
    </row>
    <row r="124" spans="1:7" ht="24.75" thickBot="1" x14ac:dyDescent="0.25">
      <c r="A124" s="10">
        <v>3</v>
      </c>
      <c r="B124" s="10" t="s">
        <v>31</v>
      </c>
      <c r="C124" s="28"/>
      <c r="D124" s="28"/>
      <c r="E124" s="28"/>
      <c r="F124" s="45">
        <v>3</v>
      </c>
      <c r="G124" s="13" t="str">
        <f t="shared" si="17"/>
        <v/>
      </c>
    </row>
    <row r="125" spans="1:7" ht="12.75" thickBot="1" x14ac:dyDescent="0.25">
      <c r="A125" s="6">
        <v>4</v>
      </c>
      <c r="B125" s="18" t="s">
        <v>148</v>
      </c>
      <c r="C125" s="28"/>
      <c r="D125" s="28"/>
      <c r="E125" s="28"/>
      <c r="F125" s="42">
        <v>3</v>
      </c>
      <c r="G125" s="13" t="str">
        <f t="shared" si="17"/>
        <v/>
      </c>
    </row>
    <row r="126" spans="1:7" ht="24.75" thickBot="1" x14ac:dyDescent="0.25">
      <c r="A126" s="133">
        <v>5</v>
      </c>
      <c r="B126" s="150" t="s">
        <v>283</v>
      </c>
      <c r="C126" s="81"/>
      <c r="D126" s="81"/>
      <c r="E126" s="131"/>
      <c r="F126" s="81"/>
      <c r="G126" s="81"/>
    </row>
    <row r="127" spans="1:7" ht="12.75" thickBot="1" x14ac:dyDescent="0.25">
      <c r="A127" s="6"/>
      <c r="B127" s="78" t="s">
        <v>284</v>
      </c>
      <c r="C127" s="25"/>
      <c r="D127" s="25"/>
      <c r="E127" s="25"/>
      <c r="F127" s="38">
        <v>1</v>
      </c>
      <c r="G127" s="13" t="str">
        <f t="shared" si="16"/>
        <v/>
      </c>
    </row>
    <row r="128" spans="1:7" ht="12.75" thickBot="1" x14ac:dyDescent="0.25">
      <c r="A128" s="6"/>
      <c r="B128" s="78" t="s">
        <v>285</v>
      </c>
      <c r="C128" s="25"/>
      <c r="D128" s="25"/>
      <c r="E128" s="25"/>
      <c r="F128" s="40">
        <v>2</v>
      </c>
      <c r="G128" s="13" t="str">
        <f t="shared" si="16"/>
        <v/>
      </c>
    </row>
    <row r="129" spans="1:7" ht="12.75" thickBot="1" x14ac:dyDescent="0.25">
      <c r="A129" s="6"/>
      <c r="B129" s="78" t="s">
        <v>286</v>
      </c>
      <c r="C129" s="25"/>
      <c r="D129" s="25"/>
      <c r="E129" s="25"/>
      <c r="F129" s="40">
        <v>3</v>
      </c>
      <c r="G129" s="13" t="str">
        <f t="shared" si="16"/>
        <v/>
      </c>
    </row>
    <row r="130" spans="1:7" ht="12.75" thickBot="1" x14ac:dyDescent="0.25">
      <c r="A130" s="123"/>
      <c r="B130" s="128" t="s">
        <v>144</v>
      </c>
      <c r="C130" s="117"/>
      <c r="D130" s="117"/>
      <c r="E130" s="117"/>
      <c r="F130" s="118"/>
      <c r="G130" s="119">
        <f>SUM(G122:G129)</f>
        <v>0</v>
      </c>
    </row>
    <row r="131" spans="1:7" ht="12.75" thickBot="1" x14ac:dyDescent="0.25">
      <c r="A131" s="19" t="s">
        <v>16</v>
      </c>
      <c r="B131" s="20" t="s">
        <v>104</v>
      </c>
      <c r="C131" s="21" t="s">
        <v>24</v>
      </c>
      <c r="D131" s="21" t="s">
        <v>25</v>
      </c>
      <c r="E131" s="21" t="s">
        <v>23</v>
      </c>
      <c r="F131" s="21" t="s">
        <v>0</v>
      </c>
      <c r="G131" s="21" t="s">
        <v>1</v>
      </c>
    </row>
    <row r="132" spans="1:7" ht="12.75" thickBot="1" x14ac:dyDescent="0.25">
      <c r="A132" s="3">
        <v>1</v>
      </c>
      <c r="B132" s="4" t="s">
        <v>321</v>
      </c>
      <c r="C132" s="81"/>
      <c r="D132" s="81"/>
      <c r="E132" s="25"/>
      <c r="F132" s="81"/>
      <c r="G132" s="81"/>
    </row>
    <row r="133" spans="1:7" ht="12.75" thickBot="1" x14ac:dyDescent="0.25">
      <c r="A133" s="6">
        <v>2</v>
      </c>
      <c r="B133" s="78" t="s">
        <v>312</v>
      </c>
      <c r="C133" s="25"/>
      <c r="D133" s="25"/>
      <c r="E133" s="26"/>
      <c r="F133" s="39">
        <v>5</v>
      </c>
      <c r="G133" s="13" t="str">
        <f t="shared" ref="G133:G139" si="18">IF(C133="","",+F133)</f>
        <v/>
      </c>
    </row>
    <row r="134" spans="1:7" ht="12.75" thickBot="1" x14ac:dyDescent="0.25">
      <c r="A134" s="6">
        <v>3</v>
      </c>
      <c r="B134" s="79" t="s">
        <v>310</v>
      </c>
      <c r="C134" s="25"/>
      <c r="D134" s="25"/>
      <c r="E134" s="26"/>
      <c r="F134" s="39">
        <v>3</v>
      </c>
      <c r="G134" s="13" t="str">
        <f t="shared" ref="G134" si="19">IF(C134="","",+F134)</f>
        <v/>
      </c>
    </row>
    <row r="135" spans="1:7" s="16" customFormat="1" ht="12.75" thickBot="1" x14ac:dyDescent="0.25">
      <c r="A135" s="6">
        <v>4</v>
      </c>
      <c r="B135" s="79" t="s">
        <v>103</v>
      </c>
      <c r="C135" s="25"/>
      <c r="D135" s="25"/>
      <c r="E135" s="26"/>
      <c r="F135" s="39">
        <v>1</v>
      </c>
      <c r="G135" s="13" t="str">
        <f t="shared" si="18"/>
        <v/>
      </c>
    </row>
    <row r="136" spans="1:7" ht="12.75" thickBot="1" x14ac:dyDescent="0.25">
      <c r="A136" s="15">
        <v>5</v>
      </c>
      <c r="B136" s="17" t="s">
        <v>322</v>
      </c>
      <c r="C136" s="81"/>
      <c r="D136" s="81"/>
      <c r="E136" s="26"/>
      <c r="F136" s="81"/>
      <c r="G136" s="81"/>
    </row>
    <row r="137" spans="1:7" s="132" customFormat="1" ht="12.75" thickBot="1" x14ac:dyDescent="0.25">
      <c r="A137" s="15">
        <v>6</v>
      </c>
      <c r="B137" s="80" t="s">
        <v>312</v>
      </c>
      <c r="C137" s="25"/>
      <c r="D137" s="25"/>
      <c r="E137" s="26"/>
      <c r="F137" s="39">
        <v>5</v>
      </c>
      <c r="G137" s="13" t="str">
        <f t="shared" si="18"/>
        <v/>
      </c>
    </row>
    <row r="138" spans="1:7" ht="12.75" thickBot="1" x14ac:dyDescent="0.25">
      <c r="A138" s="15">
        <v>7</v>
      </c>
      <c r="B138" s="80" t="s">
        <v>310</v>
      </c>
      <c r="C138" s="25"/>
      <c r="D138" s="25"/>
      <c r="E138" s="26"/>
      <c r="F138" s="39">
        <v>3</v>
      </c>
      <c r="G138" s="13" t="str">
        <f t="shared" si="18"/>
        <v/>
      </c>
    </row>
    <row r="139" spans="1:7" ht="12.75" thickBot="1" x14ac:dyDescent="0.25">
      <c r="A139" s="15">
        <v>8</v>
      </c>
      <c r="B139" s="80" t="s">
        <v>108</v>
      </c>
      <c r="C139" s="25"/>
      <c r="D139" s="25"/>
      <c r="E139" s="26"/>
      <c r="F139" s="39">
        <v>1</v>
      </c>
      <c r="G139" s="13" t="str">
        <f t="shared" si="18"/>
        <v/>
      </c>
    </row>
    <row r="140" spans="1:7" ht="12.75" thickBot="1" x14ac:dyDescent="0.25">
      <c r="A140" s="123"/>
      <c r="B140" s="127" t="s">
        <v>144</v>
      </c>
      <c r="C140" s="117"/>
      <c r="D140" s="117"/>
      <c r="E140" s="124"/>
      <c r="F140" s="125"/>
      <c r="G140" s="119">
        <f>SUM(G133:G139)</f>
        <v>0</v>
      </c>
    </row>
    <row r="141" spans="1:7" ht="12.75" thickBot="1" x14ac:dyDescent="0.25">
      <c r="A141" s="19" t="s">
        <v>13</v>
      </c>
      <c r="B141" s="20" t="s">
        <v>287</v>
      </c>
      <c r="C141" s="21" t="s">
        <v>24</v>
      </c>
      <c r="D141" s="21" t="s">
        <v>25</v>
      </c>
      <c r="E141" s="21" t="s">
        <v>23</v>
      </c>
      <c r="F141" s="21" t="s">
        <v>0</v>
      </c>
      <c r="G141" s="21" t="s">
        <v>1</v>
      </c>
    </row>
    <row r="142" spans="1:7" ht="12.75" thickBot="1" x14ac:dyDescent="0.25">
      <c r="A142" s="5">
        <v>1</v>
      </c>
      <c r="B142" s="70" t="s">
        <v>51</v>
      </c>
      <c r="C142" s="28"/>
      <c r="D142" s="28"/>
      <c r="E142" s="28"/>
      <c r="F142" s="42">
        <v>5</v>
      </c>
      <c r="G142" s="13" t="str">
        <f>IF(C142="","",+F142)</f>
        <v/>
      </c>
    </row>
    <row r="143" spans="1:7" ht="12.75" thickBot="1" x14ac:dyDescent="0.25">
      <c r="A143" s="123"/>
      <c r="B143" s="128" t="s">
        <v>144</v>
      </c>
      <c r="C143" s="117"/>
      <c r="D143" s="117"/>
      <c r="E143" s="117"/>
      <c r="F143" s="118"/>
      <c r="G143" s="119">
        <f>SUM(G142)</f>
        <v>0</v>
      </c>
    </row>
    <row r="144" spans="1:7" ht="12.75" thickBot="1" x14ac:dyDescent="0.25">
      <c r="A144" s="19" t="s">
        <v>62</v>
      </c>
      <c r="B144" s="20" t="s">
        <v>3</v>
      </c>
      <c r="C144" s="21" t="s">
        <v>24</v>
      </c>
      <c r="D144" s="21" t="s">
        <v>25</v>
      </c>
      <c r="E144" s="21" t="s">
        <v>23</v>
      </c>
      <c r="F144" s="21" t="s">
        <v>0</v>
      </c>
      <c r="G144" s="21" t="s">
        <v>1</v>
      </c>
    </row>
    <row r="145" spans="1:7" ht="12.75" thickBot="1" x14ac:dyDescent="0.25">
      <c r="A145" s="3">
        <v>1</v>
      </c>
      <c r="B145" s="5" t="s">
        <v>318</v>
      </c>
      <c r="C145" s="81"/>
      <c r="D145" s="81"/>
      <c r="E145" s="131"/>
      <c r="F145" s="81"/>
      <c r="G145" s="81"/>
    </row>
    <row r="146" spans="1:7" ht="12.75" thickBot="1" x14ac:dyDescent="0.25">
      <c r="A146" s="7"/>
      <c r="B146" s="35" t="s">
        <v>319</v>
      </c>
      <c r="C146" s="25"/>
      <c r="D146" s="25"/>
      <c r="E146" s="25"/>
      <c r="F146" s="278">
        <v>1</v>
      </c>
      <c r="G146" s="13" t="str">
        <f t="shared" ref="G146:G153" si="20">IF(C146="","",+F146)</f>
        <v/>
      </c>
    </row>
    <row r="147" spans="1:7" ht="12.75" thickBot="1" x14ac:dyDescent="0.25">
      <c r="A147" s="9"/>
      <c r="B147" s="151" t="s">
        <v>320</v>
      </c>
      <c r="C147" s="25"/>
      <c r="D147" s="25"/>
      <c r="E147" s="25"/>
      <c r="F147" s="279">
        <v>2</v>
      </c>
      <c r="G147" s="13" t="str">
        <f t="shared" si="20"/>
        <v/>
      </c>
    </row>
    <row r="148" spans="1:7" ht="12.75" thickBot="1" x14ac:dyDescent="0.25">
      <c r="A148" s="9"/>
      <c r="B148" s="281" t="s">
        <v>440</v>
      </c>
      <c r="C148" s="280"/>
      <c r="D148" s="280"/>
      <c r="E148" s="226"/>
      <c r="F148" s="279">
        <v>3</v>
      </c>
      <c r="G148" s="269" t="str">
        <f t="shared" si="20"/>
        <v/>
      </c>
    </row>
    <row r="149" spans="1:7" ht="12.75" thickBot="1" x14ac:dyDescent="0.25">
      <c r="A149" s="6"/>
      <c r="B149" s="282" t="s">
        <v>411</v>
      </c>
      <c r="C149" s="280"/>
      <c r="D149" s="280"/>
      <c r="E149" s="226"/>
      <c r="F149" s="276">
        <v>4</v>
      </c>
      <c r="G149" s="269" t="str">
        <f t="shared" si="20"/>
        <v/>
      </c>
    </row>
    <row r="150" spans="1:7" ht="12.75" thickBot="1" x14ac:dyDescent="0.25">
      <c r="A150" s="6">
        <v>2</v>
      </c>
      <c r="B150" s="9" t="s">
        <v>291</v>
      </c>
      <c r="C150" s="81"/>
      <c r="D150" s="81"/>
      <c r="E150" s="131"/>
      <c r="F150" s="81"/>
      <c r="G150" s="81"/>
    </row>
    <row r="151" spans="1:7" ht="12.75" thickBot="1" x14ac:dyDescent="0.25">
      <c r="A151" s="9"/>
      <c r="B151" s="151" t="s">
        <v>292</v>
      </c>
      <c r="C151" s="25"/>
      <c r="D151" s="25"/>
      <c r="E151" s="25"/>
      <c r="F151" s="42">
        <v>1</v>
      </c>
      <c r="G151" s="13" t="str">
        <f t="shared" si="20"/>
        <v/>
      </c>
    </row>
    <row r="152" spans="1:7" ht="12.75" thickBot="1" x14ac:dyDescent="0.25">
      <c r="A152" s="9"/>
      <c r="B152" s="151" t="s">
        <v>294</v>
      </c>
      <c r="C152" s="25"/>
      <c r="D152" s="25"/>
      <c r="E152" s="25"/>
      <c r="F152" s="38">
        <v>2</v>
      </c>
      <c r="G152" s="13" t="str">
        <f t="shared" si="20"/>
        <v/>
      </c>
    </row>
    <row r="153" spans="1:7" ht="12.75" thickBot="1" x14ac:dyDescent="0.25">
      <c r="A153" s="6"/>
      <c r="B153" s="78" t="s">
        <v>293</v>
      </c>
      <c r="C153" s="25"/>
      <c r="D153" s="25"/>
      <c r="E153" s="25"/>
      <c r="F153" s="42">
        <v>3</v>
      </c>
      <c r="G153" s="13" t="str">
        <f t="shared" si="20"/>
        <v/>
      </c>
    </row>
    <row r="154" spans="1:7" ht="12.75" thickBot="1" x14ac:dyDescent="0.25">
      <c r="A154" s="123"/>
      <c r="B154" s="128" t="s">
        <v>144</v>
      </c>
      <c r="C154" s="117"/>
      <c r="D154" s="117"/>
      <c r="E154" s="117"/>
      <c r="F154" s="118"/>
      <c r="G154" s="119">
        <f>SUM(G145:G153)</f>
        <v>0</v>
      </c>
    </row>
    <row r="155" spans="1:7" s="120" customFormat="1" ht="12.75" thickBot="1" x14ac:dyDescent="0.25">
      <c r="A155" s="19" t="s">
        <v>63</v>
      </c>
      <c r="B155" s="20" t="s">
        <v>67</v>
      </c>
      <c r="C155" s="21" t="s">
        <v>24</v>
      </c>
      <c r="D155" s="21" t="s">
        <v>25</v>
      </c>
      <c r="E155" s="21" t="s">
        <v>23</v>
      </c>
      <c r="F155" s="21" t="s">
        <v>0</v>
      </c>
      <c r="G155" s="21" t="s">
        <v>1</v>
      </c>
    </row>
    <row r="156" spans="1:7" ht="12.75" thickBot="1" x14ac:dyDescent="0.25">
      <c r="A156" s="122"/>
      <c r="B156" s="130" t="s">
        <v>297</v>
      </c>
      <c r="C156" s="81"/>
      <c r="D156" s="81"/>
      <c r="E156" s="121"/>
      <c r="F156" s="81"/>
      <c r="G156" s="81"/>
    </row>
    <row r="157" spans="1:7" ht="12.75" thickBot="1" x14ac:dyDescent="0.25">
      <c r="A157" s="6">
        <v>1</v>
      </c>
      <c r="B157" s="6" t="s">
        <v>369</v>
      </c>
      <c r="C157" s="25"/>
      <c r="D157" s="25"/>
      <c r="E157" s="25"/>
      <c r="F157" s="38">
        <v>2</v>
      </c>
      <c r="G157" s="13" t="str">
        <f t="shared" ref="G157:G161" si="21">IF(C157="","",+F157)</f>
        <v/>
      </c>
    </row>
    <row r="158" spans="1:7" ht="12.75" thickBot="1" x14ac:dyDescent="0.25">
      <c r="A158" s="7">
        <v>2</v>
      </c>
      <c r="B158" s="6" t="s">
        <v>370</v>
      </c>
      <c r="C158" s="25"/>
      <c r="D158" s="25"/>
      <c r="E158" s="25"/>
      <c r="F158" s="38">
        <v>2</v>
      </c>
      <c r="G158" s="13" t="str">
        <f t="shared" si="21"/>
        <v/>
      </c>
    </row>
    <row r="159" spans="1:7" ht="12.75" thickBot="1" x14ac:dyDescent="0.25">
      <c r="A159" s="6">
        <v>3</v>
      </c>
      <c r="B159" s="6" t="s">
        <v>378</v>
      </c>
      <c r="C159" s="25"/>
      <c r="D159" s="25"/>
      <c r="E159" s="25"/>
      <c r="F159" s="47">
        <v>1</v>
      </c>
      <c r="G159" s="13" t="str">
        <f t="shared" si="21"/>
        <v/>
      </c>
    </row>
    <row r="160" spans="1:7" ht="12.75" thickBot="1" x14ac:dyDescent="0.25">
      <c r="A160" s="6"/>
      <c r="B160" s="78" t="s">
        <v>371</v>
      </c>
      <c r="C160" s="25"/>
      <c r="D160" s="25"/>
      <c r="E160" s="25"/>
      <c r="F160" s="47">
        <v>-3</v>
      </c>
      <c r="G160" s="13" t="str">
        <f t="shared" ref="G160" si="22">IF(C160="","",+F160)</f>
        <v/>
      </c>
    </row>
    <row r="161" spans="1:7" ht="24.75" thickBot="1" x14ac:dyDescent="0.25">
      <c r="A161" s="9">
        <v>4</v>
      </c>
      <c r="B161" s="10" t="s">
        <v>29</v>
      </c>
      <c r="C161" s="28"/>
      <c r="D161" s="28"/>
      <c r="E161" s="28"/>
      <c r="F161" s="44">
        <v>2</v>
      </c>
      <c r="G161" s="13" t="str">
        <f t="shared" si="21"/>
        <v/>
      </c>
    </row>
    <row r="162" spans="1:7" ht="24.75" thickBot="1" x14ac:dyDescent="0.25">
      <c r="A162" s="6">
        <v>5</v>
      </c>
      <c r="B162" s="10" t="s">
        <v>368</v>
      </c>
      <c r="C162" s="28"/>
      <c r="D162" s="28"/>
      <c r="E162" s="28"/>
      <c r="F162" s="42">
        <v>3</v>
      </c>
      <c r="G162" s="13" t="str">
        <f t="shared" ref="G162" si="23">IF(C162="","",+F162)</f>
        <v/>
      </c>
    </row>
    <row r="163" spans="1:7" ht="12.75" thickBot="1" x14ac:dyDescent="0.25">
      <c r="A163" s="123"/>
      <c r="B163" s="128" t="s">
        <v>144</v>
      </c>
      <c r="C163" s="117"/>
      <c r="D163" s="117"/>
      <c r="E163" s="117"/>
      <c r="F163" s="118"/>
      <c r="G163" s="119">
        <f>SUM(G157:G162)</f>
        <v>0</v>
      </c>
    </row>
    <row r="164" spans="1:7" ht="12.75" thickBot="1" x14ac:dyDescent="0.25">
      <c r="A164" s="156"/>
      <c r="B164" s="152" t="s">
        <v>335</v>
      </c>
      <c r="C164" s="31"/>
      <c r="D164" s="21"/>
      <c r="E164" s="21"/>
      <c r="F164" s="23"/>
      <c r="G164" s="24">
        <f>SUM(G163+G154+G143+G140+G130+G120+G109+G97+G73+G57+G41+G36+'Alternate Separation'!G11+G27)</f>
        <v>0</v>
      </c>
    </row>
    <row r="165" spans="1:7" ht="12.75" thickBot="1" x14ac:dyDescent="0.25">
      <c r="F165" s="14"/>
    </row>
    <row r="166" spans="1:7" ht="24" customHeight="1" thickBot="1" x14ac:dyDescent="0.25">
      <c r="A166" s="236" t="s">
        <v>388</v>
      </c>
      <c r="B166" s="237"/>
      <c r="C166" s="237"/>
      <c r="D166" s="237"/>
      <c r="G166" s="46">
        <f>SUM(G140, G41, G27,'Alternate Separation'!G11,G36,G57,G73,G97,G109,G120,G130,G143,G154,G163)</f>
        <v>0</v>
      </c>
    </row>
  </sheetData>
  <mergeCells count="6">
    <mergeCell ref="A166:D166"/>
    <mergeCell ref="C5:D5"/>
    <mergeCell ref="C6:D6"/>
    <mergeCell ref="C30:F30"/>
    <mergeCell ref="C31:F31"/>
    <mergeCell ref="C32:F32"/>
  </mergeCells>
  <phoneticPr fontId="5" type="noConversion"/>
  <pageMargins left="0.5" right="0.5" top="1" bottom="0.5" header="0.63" footer="0.3"/>
  <pageSetup fitToHeight="0" orientation="portrait" r:id="rId1"/>
  <headerFooter differentFirst="1">
    <oddFooter>&amp;CPage &amp;P of &amp;N</oddFooter>
    <firstHeader>&amp;C&amp;"Arial,Bold"&amp;12Nebraska Animal Feeding Operation Siting Matrix</firstHeader>
    <firstFooter>&amp;CPage &amp;P of &amp;N</firstFooter>
  </headerFooter>
  <rowBreaks count="4" manualBreakCount="4">
    <brk id="36" max="16383" man="1"/>
    <brk id="72" max="16383" man="1"/>
    <brk id="108" max="16383" man="1"/>
    <brk id="14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0B624-F6DA-4309-B641-9447ABDD20B7}">
  <dimension ref="A1:B8"/>
  <sheetViews>
    <sheetView workbookViewId="0">
      <selection activeCell="A12" sqref="A12"/>
    </sheetView>
  </sheetViews>
  <sheetFormatPr defaultRowHeight="12.75" x14ac:dyDescent="0.2"/>
  <cols>
    <col min="1" max="1" width="34.140625" bestFit="1" customWidth="1"/>
    <col min="2" max="2" width="86.85546875" bestFit="1" customWidth="1"/>
  </cols>
  <sheetData>
    <row r="1" spans="1:2" ht="19.5" customHeight="1" x14ac:dyDescent="0.2">
      <c r="A1" s="223" t="s">
        <v>396</v>
      </c>
    </row>
    <row r="2" spans="1:2" ht="18.75" customHeight="1" x14ac:dyDescent="0.2">
      <c r="A2" s="222" t="s">
        <v>394</v>
      </c>
    </row>
    <row r="3" spans="1:2" x14ac:dyDescent="0.2">
      <c r="A3" s="222"/>
    </row>
    <row r="4" spans="1:2" x14ac:dyDescent="0.2">
      <c r="A4" s="222" t="s">
        <v>395</v>
      </c>
      <c r="B4" s="222" t="s">
        <v>397</v>
      </c>
    </row>
    <row r="5" spans="1:2" x14ac:dyDescent="0.2">
      <c r="A5" s="222" t="s">
        <v>404</v>
      </c>
      <c r="B5" s="222" t="s">
        <v>405</v>
      </c>
    </row>
    <row r="6" spans="1:2" x14ac:dyDescent="0.2">
      <c r="A6" s="222" t="s">
        <v>407</v>
      </c>
      <c r="B6" s="222" t="s">
        <v>408</v>
      </c>
    </row>
    <row r="7" spans="1:2" x14ac:dyDescent="0.2">
      <c r="A7" s="222" t="s">
        <v>409</v>
      </c>
      <c r="B7" s="222" t="s">
        <v>410</v>
      </c>
    </row>
    <row r="8" spans="1:2" x14ac:dyDescent="0.2">
      <c r="A8" s="222" t="s">
        <v>419</v>
      </c>
      <c r="B8" s="222" t="s">
        <v>417</v>
      </c>
    </row>
  </sheetData>
  <pageMargins left="0.7" right="0.7" top="0.75" bottom="0.75" header="0.3" footer="0.3"/>
  <pageSetup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E112F-9952-4FB1-A111-E7BA53109B60}">
  <dimension ref="A1:D13"/>
  <sheetViews>
    <sheetView workbookViewId="0">
      <selection activeCell="A4" sqref="A4:XFD4"/>
    </sheetView>
  </sheetViews>
  <sheetFormatPr defaultRowHeight="12.75" x14ac:dyDescent="0.2"/>
  <cols>
    <col min="1" max="1" width="91.42578125" customWidth="1"/>
  </cols>
  <sheetData>
    <row r="1" spans="1:4" ht="18" x14ac:dyDescent="0.25">
      <c r="A1" s="229" t="s">
        <v>416</v>
      </c>
    </row>
    <row r="2" spans="1:4" ht="18" hidden="1" x14ac:dyDescent="0.25">
      <c r="A2" s="229"/>
    </row>
    <row r="3" spans="1:4" ht="15.75" x14ac:dyDescent="0.25">
      <c r="A3" s="228" t="s">
        <v>413</v>
      </c>
    </row>
    <row r="4" spans="1:4" ht="15" hidden="1" x14ac:dyDescent="0.25">
      <c r="A4" s="222"/>
      <c r="D4" s="225"/>
    </row>
    <row r="5" spans="1:4" ht="57" x14ac:dyDescent="0.2">
      <c r="A5" s="227" t="s">
        <v>412</v>
      </c>
    </row>
    <row r="7" spans="1:4" s="224" customFormat="1" ht="15" x14ac:dyDescent="0.2">
      <c r="A7" s="224" t="s">
        <v>398</v>
      </c>
    </row>
    <row r="8" spans="1:4" s="224" customFormat="1" ht="15" x14ac:dyDescent="0.2">
      <c r="A8" s="224" t="s">
        <v>399</v>
      </c>
    </row>
    <row r="9" spans="1:4" s="224" customFormat="1" ht="15" x14ac:dyDescent="0.2">
      <c r="A9" s="224" t="s">
        <v>400</v>
      </c>
    </row>
    <row r="10" spans="1:4" s="224" customFormat="1" ht="15" x14ac:dyDescent="0.2">
      <c r="A10" s="224" t="s">
        <v>401</v>
      </c>
    </row>
    <row r="12" spans="1:4" ht="106.5" customHeight="1" x14ac:dyDescent="0.2">
      <c r="A12" s="234" t="s">
        <v>435</v>
      </c>
    </row>
    <row r="13" spans="1:4" ht="15" x14ac:dyDescent="0.25">
      <c r="A13" s="230" t="s">
        <v>418</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workbookViewId="0">
      <selection activeCell="D16" sqref="D16"/>
    </sheetView>
  </sheetViews>
  <sheetFormatPr defaultRowHeight="11.25" x14ac:dyDescent="0.2"/>
  <cols>
    <col min="1" max="1" width="2.28515625" style="180" customWidth="1"/>
    <col min="2" max="2" width="67.140625" style="180" customWidth="1"/>
    <col min="3" max="16384" width="9.140625" style="180"/>
  </cols>
  <sheetData>
    <row r="1" spans="1:7" ht="12" thickBot="1" x14ac:dyDescent="0.25"/>
    <row r="2" spans="1:7" ht="13.5" thickTop="1" thickBot="1" x14ac:dyDescent="0.25">
      <c r="A2" s="196"/>
      <c r="B2" s="197" t="s">
        <v>393</v>
      </c>
      <c r="C2" s="193"/>
      <c r="D2" s="193"/>
      <c r="E2" s="194"/>
      <c r="F2" s="193"/>
      <c r="G2" s="195"/>
    </row>
    <row r="3" spans="1:7" ht="13.5" thickTop="1" thickBot="1" x14ac:dyDescent="0.25">
      <c r="A3" s="181"/>
      <c r="B3" s="186" t="s">
        <v>160</v>
      </c>
      <c r="C3" s="51" t="s">
        <v>138</v>
      </c>
      <c r="D3" s="21" t="s">
        <v>149</v>
      </c>
      <c r="E3" s="192"/>
      <c r="F3" s="187"/>
      <c r="G3" s="187"/>
    </row>
    <row r="4" spans="1:7" ht="12.75" thickBot="1" x14ac:dyDescent="0.25">
      <c r="A4" s="182">
        <v>2</v>
      </c>
      <c r="B4" s="77" t="s">
        <v>307</v>
      </c>
      <c r="C4" s="25"/>
      <c r="D4" s="25" t="s">
        <v>159</v>
      </c>
      <c r="E4" s="25"/>
      <c r="F4" s="40">
        <f>(5-C4)*2</f>
        <v>10</v>
      </c>
      <c r="G4" s="13" t="str">
        <f>IF(C4="","",+F4)</f>
        <v/>
      </c>
    </row>
    <row r="5" spans="1:7" ht="12.75" thickBot="1" x14ac:dyDescent="0.25">
      <c r="A5" s="182">
        <v>3</v>
      </c>
      <c r="B5" s="77" t="s">
        <v>308</v>
      </c>
      <c r="C5" s="25"/>
      <c r="D5" s="188" t="s">
        <v>162</v>
      </c>
      <c r="E5" s="25"/>
      <c r="F5" s="40">
        <f>-(C5^2)</f>
        <v>0</v>
      </c>
      <c r="G5" s="13" t="str">
        <f>IF(C5="","",+F5)</f>
        <v/>
      </c>
    </row>
    <row r="6" spans="1:7" ht="12.75" thickBot="1" x14ac:dyDescent="0.25">
      <c r="A6" s="182">
        <v>4</v>
      </c>
      <c r="B6" s="77" t="s">
        <v>309</v>
      </c>
      <c r="C6" s="25"/>
      <c r="D6" s="188" t="s">
        <v>161</v>
      </c>
      <c r="E6" s="25"/>
      <c r="F6" s="40">
        <f>-10*(C6^2)</f>
        <v>0</v>
      </c>
      <c r="G6" s="13" t="str">
        <f>IF(C6="","",+F6)</f>
        <v/>
      </c>
    </row>
    <row r="7" spans="1:7" ht="12.75" thickBot="1" x14ac:dyDescent="0.25">
      <c r="A7" s="183"/>
      <c r="B7" s="189"/>
      <c r="C7" s="21" t="s">
        <v>24</v>
      </c>
      <c r="D7" s="21" t="s">
        <v>25</v>
      </c>
      <c r="E7" s="21" t="s">
        <v>23</v>
      </c>
      <c r="F7" s="21" t="s">
        <v>0</v>
      </c>
      <c r="G7" s="21" t="s">
        <v>1</v>
      </c>
    </row>
    <row r="8" spans="1:7" ht="48.75" thickBot="1" x14ac:dyDescent="0.25">
      <c r="A8" s="182">
        <v>5</v>
      </c>
      <c r="B8" s="190" t="s">
        <v>354</v>
      </c>
      <c r="C8" s="25"/>
      <c r="D8" s="25"/>
      <c r="E8" s="25"/>
      <c r="F8" s="40">
        <v>5</v>
      </c>
      <c r="G8" s="13" t="str">
        <f>IF(C8="","",+F8)</f>
        <v/>
      </c>
    </row>
    <row r="9" spans="1:7" ht="48.75" thickBot="1" x14ac:dyDescent="0.25">
      <c r="A9" s="182">
        <v>6</v>
      </c>
      <c r="B9" s="191" t="s">
        <v>355</v>
      </c>
      <c r="C9" s="25"/>
      <c r="D9" s="25"/>
      <c r="E9" s="25"/>
      <c r="F9" s="40">
        <v>15</v>
      </c>
      <c r="G9" s="13" t="str">
        <f>IF(C9="","",+F9)</f>
        <v/>
      </c>
    </row>
    <row r="10" spans="1:7" ht="24.75" thickBot="1" x14ac:dyDescent="0.25">
      <c r="A10" s="182">
        <v>7</v>
      </c>
      <c r="B10" s="191" t="s">
        <v>215</v>
      </c>
      <c r="C10" s="25"/>
      <c r="D10" s="25"/>
      <c r="E10" s="25"/>
      <c r="F10" s="40">
        <v>2</v>
      </c>
      <c r="G10" s="13" t="str">
        <f>IF(C10="","",+F10)</f>
        <v/>
      </c>
    </row>
    <row r="11" spans="1:7" ht="12.75" thickBot="1" x14ac:dyDescent="0.25">
      <c r="A11" s="184"/>
      <c r="B11" s="128" t="s">
        <v>301</v>
      </c>
      <c r="C11" s="117"/>
      <c r="D11" s="117"/>
      <c r="E11" s="117"/>
      <c r="F11" s="118"/>
      <c r="G11" s="119">
        <f>MIN(30,SUM(G3:G10))</f>
        <v>0</v>
      </c>
    </row>
    <row r="14" spans="1:7" x14ac:dyDescent="0.2">
      <c r="B14" s="200" t="s">
        <v>384</v>
      </c>
    </row>
  </sheetData>
  <pageMargins left="0.7" right="0.7" top="0.75" bottom="0.75" header="0.3" footer="0.3"/>
  <pageSetup orientation="portrait"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D36"/>
  <sheetViews>
    <sheetView topLeftCell="A10" zoomScale="110" zoomScaleNormal="110" zoomScalePageLayoutView="110" workbookViewId="0">
      <selection activeCell="C36" sqref="C36"/>
    </sheetView>
  </sheetViews>
  <sheetFormatPr defaultColWidth="11.42578125" defaultRowHeight="12.75" x14ac:dyDescent="0.2"/>
  <cols>
    <col min="1" max="1" width="20.42578125" style="137" customWidth="1"/>
    <col min="2" max="2" width="21.85546875" style="139" customWidth="1"/>
    <col min="3" max="3" width="21.7109375" customWidth="1"/>
  </cols>
  <sheetData>
    <row r="2" spans="1:2" s="82" customFormat="1" x14ac:dyDescent="0.2">
      <c r="A2" s="138" t="s">
        <v>68</v>
      </c>
      <c r="B2" s="141" t="s">
        <v>154</v>
      </c>
    </row>
    <row r="3" spans="1:2" x14ac:dyDescent="0.2">
      <c r="A3" s="137" t="s">
        <v>69</v>
      </c>
      <c r="B3" s="139" t="s">
        <v>77</v>
      </c>
    </row>
    <row r="4" spans="1:2" x14ac:dyDescent="0.2">
      <c r="A4" s="137" t="s">
        <v>70</v>
      </c>
      <c r="B4" s="139" t="s">
        <v>83</v>
      </c>
    </row>
    <row r="5" spans="1:2" x14ac:dyDescent="0.2">
      <c r="A5" s="137" t="s">
        <v>71</v>
      </c>
      <c r="B5" s="139" t="s">
        <v>79</v>
      </c>
    </row>
    <row r="6" spans="1:2" x14ac:dyDescent="0.2">
      <c r="A6" s="137" t="s">
        <v>72</v>
      </c>
      <c r="B6" s="139" t="s">
        <v>80</v>
      </c>
    </row>
    <row r="7" spans="1:2" x14ac:dyDescent="0.2">
      <c r="A7" s="137" t="s">
        <v>73</v>
      </c>
      <c r="B7" s="139" t="s">
        <v>81</v>
      </c>
    </row>
    <row r="8" spans="1:2" x14ac:dyDescent="0.2">
      <c r="A8" s="137" t="s">
        <v>74</v>
      </c>
      <c r="B8" s="139" t="s">
        <v>82</v>
      </c>
    </row>
    <row r="9" spans="1:2" x14ac:dyDescent="0.2">
      <c r="A9" s="137" t="s">
        <v>75</v>
      </c>
      <c r="B9" s="139" t="s">
        <v>84</v>
      </c>
    </row>
    <row r="10" spans="1:2" x14ac:dyDescent="0.2">
      <c r="A10" s="137" t="s">
        <v>76</v>
      </c>
      <c r="B10" s="139" t="s">
        <v>85</v>
      </c>
    </row>
    <row r="11" spans="1:2" x14ac:dyDescent="0.2">
      <c r="A11" s="137" t="s">
        <v>340</v>
      </c>
      <c r="B11" s="139" t="s">
        <v>86</v>
      </c>
    </row>
    <row r="12" spans="1:2" x14ac:dyDescent="0.2">
      <c r="A12" s="137" t="s">
        <v>341</v>
      </c>
      <c r="B12" s="139" t="s">
        <v>342</v>
      </c>
    </row>
    <row r="14" spans="1:2" s="82" customFormat="1" x14ac:dyDescent="0.2">
      <c r="A14" s="138" t="s">
        <v>68</v>
      </c>
      <c r="B14" s="140" t="s">
        <v>91</v>
      </c>
    </row>
    <row r="15" spans="1:2" x14ac:dyDescent="0.2">
      <c r="A15" s="137" t="s">
        <v>69</v>
      </c>
      <c r="B15" s="139" t="s">
        <v>77</v>
      </c>
    </row>
    <row r="16" spans="1:2" x14ac:dyDescent="0.2">
      <c r="A16" s="137" t="s">
        <v>70</v>
      </c>
      <c r="B16" s="139" t="s">
        <v>79</v>
      </c>
    </row>
    <row r="17" spans="1:2" x14ac:dyDescent="0.2">
      <c r="A17" s="137" t="s">
        <v>71</v>
      </c>
      <c r="B17" s="139" t="s">
        <v>92</v>
      </c>
    </row>
    <row r="18" spans="1:2" x14ac:dyDescent="0.2">
      <c r="A18" s="137" t="s">
        <v>72</v>
      </c>
      <c r="B18" s="139" t="s">
        <v>93</v>
      </c>
    </row>
    <row r="19" spans="1:2" x14ac:dyDescent="0.2">
      <c r="A19" s="137" t="s">
        <v>73</v>
      </c>
      <c r="B19" s="139" t="s">
        <v>94</v>
      </c>
    </row>
    <row r="20" spans="1:2" x14ac:dyDescent="0.2">
      <c r="A20" s="137" t="s">
        <v>74</v>
      </c>
      <c r="B20" s="139" t="s">
        <v>95</v>
      </c>
    </row>
    <row r="21" spans="1:2" x14ac:dyDescent="0.2">
      <c r="A21" s="137" t="s">
        <v>75</v>
      </c>
      <c r="B21" s="139" t="s">
        <v>96</v>
      </c>
    </row>
    <row r="22" spans="1:2" x14ac:dyDescent="0.2">
      <c r="A22" s="137" t="s">
        <v>338</v>
      </c>
      <c r="B22" s="139" t="s">
        <v>97</v>
      </c>
    </row>
    <row r="24" spans="1:2" s="82" customFormat="1" x14ac:dyDescent="0.2">
      <c r="A24" s="138" t="s">
        <v>68</v>
      </c>
      <c r="B24" s="141" t="s">
        <v>155</v>
      </c>
    </row>
    <row r="25" spans="1:2" x14ac:dyDescent="0.2">
      <c r="A25" s="137" t="s">
        <v>69</v>
      </c>
      <c r="B25" s="139" t="s">
        <v>77</v>
      </c>
    </row>
    <row r="26" spans="1:2" x14ac:dyDescent="0.2">
      <c r="A26" s="137" t="s">
        <v>70</v>
      </c>
      <c r="B26" s="139" t="s">
        <v>78</v>
      </c>
    </row>
    <row r="27" spans="1:2" x14ac:dyDescent="0.2">
      <c r="A27" s="137" t="s">
        <v>71</v>
      </c>
      <c r="B27" s="139" t="s">
        <v>82</v>
      </c>
    </row>
    <row r="28" spans="1:2" x14ac:dyDescent="0.2">
      <c r="A28" s="137" t="s">
        <v>72</v>
      </c>
      <c r="B28" s="139" t="s">
        <v>87</v>
      </c>
    </row>
    <row r="29" spans="1:2" x14ac:dyDescent="0.2">
      <c r="A29" s="137" t="s">
        <v>73</v>
      </c>
      <c r="B29" s="139" t="s">
        <v>88</v>
      </c>
    </row>
    <row r="30" spans="1:2" x14ac:dyDescent="0.2">
      <c r="A30" s="137" t="s">
        <v>74</v>
      </c>
      <c r="B30" s="139" t="s">
        <v>89</v>
      </c>
    </row>
    <row r="31" spans="1:2" x14ac:dyDescent="0.2">
      <c r="A31" s="137" t="s">
        <v>339</v>
      </c>
      <c r="B31" s="139" t="s">
        <v>90</v>
      </c>
    </row>
    <row r="34" spans="1:4" x14ac:dyDescent="0.2">
      <c r="A34" s="166" t="s">
        <v>361</v>
      </c>
    </row>
    <row r="35" spans="1:4" x14ac:dyDescent="0.2">
      <c r="B35" s="137"/>
      <c r="C35" s="137"/>
      <c r="D35" s="137"/>
    </row>
    <row r="36" spans="1:4" ht="205.5" customHeight="1" x14ac:dyDescent="0.2">
      <c r="A36" s="164" t="s">
        <v>362</v>
      </c>
      <c r="B36" s="165" t="s">
        <v>363</v>
      </c>
      <c r="C36" s="167" t="s">
        <v>364</v>
      </c>
    </row>
  </sheetData>
  <phoneticPr fontId="5" type="noConversion"/>
  <pageMargins left="0.7" right="0.7" top="0.75" bottom="0.75" header="0.3" footer="0.3"/>
  <pageSetup scale="79" orientation="landscape" r:id="rId1"/>
  <colBreaks count="1" manualBreakCount="1">
    <brk id="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4"/>
  <sheetViews>
    <sheetView zoomScaleNormal="110" zoomScalePageLayoutView="110" workbookViewId="0">
      <selection activeCell="I2" sqref="I2"/>
    </sheetView>
  </sheetViews>
  <sheetFormatPr defaultColWidth="11.42578125" defaultRowHeight="12.75" x14ac:dyDescent="0.2"/>
  <cols>
    <col min="1" max="1" width="20.42578125" style="137" customWidth="1"/>
    <col min="2" max="2" width="21.85546875" style="139" customWidth="1"/>
    <col min="3" max="3" width="21.7109375" customWidth="1"/>
  </cols>
  <sheetData>
    <row r="1" spans="1:3" x14ac:dyDescent="0.2">
      <c r="A1" s="147" t="s">
        <v>213</v>
      </c>
      <c r="C1" s="146" t="s">
        <v>212</v>
      </c>
    </row>
    <row r="2" spans="1:3" s="82" customFormat="1" x14ac:dyDescent="0.2">
      <c r="A2" s="138"/>
      <c r="B2" s="141"/>
    </row>
    <row r="3" spans="1:3" x14ac:dyDescent="0.2">
      <c r="A3" s="147" t="s">
        <v>214</v>
      </c>
    </row>
    <row r="13" spans="1:3" s="82" customFormat="1" x14ac:dyDescent="0.2">
      <c r="A13" s="138"/>
      <c r="B13" s="140"/>
    </row>
    <row r="24" spans="1:2" s="82" customFormat="1" x14ac:dyDescent="0.2">
      <c r="A24" s="138"/>
      <c r="B24" s="141"/>
    </row>
  </sheetData>
  <phoneticPr fontId="5" type="noConversion"/>
  <hyperlinks>
    <hyperlink ref="C1" r:id="rId1" xr:uid="{00000000-0004-0000-0300-000000000000}"/>
  </hyperlinks>
  <pageMargins left="0.7" right="0.7" top="0.75" bottom="0.75" header="0.3" footer="0.3"/>
  <pageSetup scale="65"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5"/>
  <sheetViews>
    <sheetView topLeftCell="A14" zoomScale="149" zoomScaleSheetLayoutView="100" workbookViewId="0">
      <selection activeCell="C16" sqref="C16"/>
    </sheetView>
  </sheetViews>
  <sheetFormatPr defaultColWidth="8.85546875" defaultRowHeight="12" x14ac:dyDescent="0.2"/>
  <cols>
    <col min="1" max="1" width="3.7109375" style="50" customWidth="1"/>
    <col min="2" max="2" width="32.42578125" style="50" customWidth="1"/>
    <col min="3" max="3" width="75.7109375" style="50" customWidth="1"/>
    <col min="4" max="16384" width="8.85546875" style="50"/>
  </cols>
  <sheetData>
    <row r="1" spans="1:7" ht="15.75" x14ac:dyDescent="0.2">
      <c r="A1" s="255" t="s">
        <v>153</v>
      </c>
      <c r="B1" s="255"/>
      <c r="C1" s="255"/>
      <c r="D1" s="52"/>
      <c r="E1" s="52"/>
      <c r="F1" s="53"/>
      <c r="G1" s="53"/>
    </row>
    <row r="2" spans="1:7" ht="12.75" thickBot="1" x14ac:dyDescent="0.25"/>
    <row r="3" spans="1:7" ht="24.95" customHeight="1" thickBot="1" x14ac:dyDescent="0.25">
      <c r="A3" s="19" t="s">
        <v>4</v>
      </c>
      <c r="B3" s="22" t="s">
        <v>34</v>
      </c>
      <c r="C3" s="51" t="s">
        <v>37</v>
      </c>
    </row>
    <row r="4" spans="1:7" ht="69" customHeight="1" thickBot="1" x14ac:dyDescent="0.25">
      <c r="A4" s="83">
        <v>1</v>
      </c>
      <c r="B4" s="84" t="s">
        <v>167</v>
      </c>
      <c r="C4" s="252"/>
    </row>
    <row r="5" spans="1:7" ht="144.6" customHeight="1" thickBot="1" x14ac:dyDescent="0.25">
      <c r="A5" s="85">
        <v>2</v>
      </c>
      <c r="B5" s="86" t="s">
        <v>100</v>
      </c>
      <c r="C5" s="253"/>
    </row>
    <row r="6" spans="1:7" ht="35.450000000000003" customHeight="1" thickBot="1" x14ac:dyDescent="0.25">
      <c r="A6" s="85">
        <v>3</v>
      </c>
      <c r="B6" s="84" t="s">
        <v>101</v>
      </c>
      <c r="C6" s="254"/>
    </row>
    <row r="7" spans="1:7" ht="24" customHeight="1" thickBot="1" x14ac:dyDescent="0.25">
      <c r="A7" s="19" t="s">
        <v>5</v>
      </c>
      <c r="B7" s="22" t="s">
        <v>65</v>
      </c>
      <c r="C7" s="51" t="s">
        <v>37</v>
      </c>
    </row>
    <row r="8" spans="1:7" ht="51.6" customHeight="1" thickBot="1" x14ac:dyDescent="0.25">
      <c r="A8" s="49">
        <v>1</v>
      </c>
      <c r="B8" s="57" t="s">
        <v>420</v>
      </c>
      <c r="C8" s="72" t="s">
        <v>434</v>
      </c>
    </row>
    <row r="9" spans="1:7" ht="156.75" thickBot="1" x14ac:dyDescent="0.25">
      <c r="A9" s="55">
        <v>3</v>
      </c>
      <c r="B9" s="59" t="s">
        <v>18</v>
      </c>
      <c r="C9" s="72" t="s">
        <v>421</v>
      </c>
    </row>
    <row r="10" spans="1:7" ht="48.75" thickBot="1" x14ac:dyDescent="0.25">
      <c r="A10" s="55">
        <v>4</v>
      </c>
      <c r="B10" s="59" t="s">
        <v>61</v>
      </c>
      <c r="C10" s="72" t="s">
        <v>55</v>
      </c>
    </row>
    <row r="11" spans="1:7" ht="48.75" thickBot="1" x14ac:dyDescent="0.25">
      <c r="A11" s="55">
        <v>5</v>
      </c>
      <c r="B11" s="58" t="s">
        <v>156</v>
      </c>
      <c r="C11" s="163" t="s">
        <v>168</v>
      </c>
    </row>
    <row r="12" spans="1:7" ht="55.35" customHeight="1" thickBot="1" x14ac:dyDescent="0.25">
      <c r="A12" s="55">
        <v>6</v>
      </c>
      <c r="B12" s="59" t="s">
        <v>157</v>
      </c>
      <c r="C12" s="72" t="s">
        <v>422</v>
      </c>
    </row>
    <row r="13" spans="1:7" ht="66" customHeight="1" thickBot="1" x14ac:dyDescent="0.25">
      <c r="A13" s="55">
        <v>7</v>
      </c>
      <c r="B13" s="59" t="s">
        <v>158</v>
      </c>
      <c r="C13" s="72" t="s">
        <v>423</v>
      </c>
    </row>
    <row r="14" spans="1:7" ht="41.45" customHeight="1" thickBot="1" x14ac:dyDescent="0.25">
      <c r="A14" s="55">
        <v>8</v>
      </c>
      <c r="B14" s="59" t="s">
        <v>35</v>
      </c>
      <c r="C14" s="72" t="s">
        <v>52</v>
      </c>
    </row>
    <row r="15" spans="1:7" ht="54" customHeight="1" thickBot="1" x14ac:dyDescent="0.25">
      <c r="A15" s="55">
        <v>9</v>
      </c>
      <c r="B15" s="58" t="s">
        <v>36</v>
      </c>
      <c r="C15" s="72" t="s">
        <v>53</v>
      </c>
    </row>
    <row r="16" spans="1:7" ht="51.6" customHeight="1" thickBot="1" x14ac:dyDescent="0.25">
      <c r="A16" s="55">
        <v>10</v>
      </c>
      <c r="B16" s="59" t="s">
        <v>60</v>
      </c>
      <c r="C16" s="72" t="s">
        <v>169</v>
      </c>
    </row>
    <row r="17" spans="1:3" ht="45" customHeight="1" thickBot="1" x14ac:dyDescent="0.25">
      <c r="A17" s="55">
        <v>11</v>
      </c>
      <c r="B17" s="58" t="s">
        <v>40</v>
      </c>
      <c r="C17" s="72" t="s">
        <v>54</v>
      </c>
    </row>
    <row r="18" spans="1:3" ht="54" customHeight="1" thickBot="1" x14ac:dyDescent="0.25">
      <c r="A18" s="55">
        <v>10</v>
      </c>
      <c r="B18" s="59" t="s">
        <v>19</v>
      </c>
      <c r="C18" s="72" t="s">
        <v>170</v>
      </c>
    </row>
    <row r="19" spans="1:3" ht="56.45" customHeight="1" thickBot="1" x14ac:dyDescent="0.25">
      <c r="A19" s="55">
        <v>12</v>
      </c>
      <c r="B19" s="59" t="s">
        <v>20</v>
      </c>
      <c r="C19" s="72" t="s">
        <v>41</v>
      </c>
    </row>
    <row r="20" spans="1:3" ht="99.6" customHeight="1" thickBot="1" x14ac:dyDescent="0.25">
      <c r="A20" s="55">
        <v>13</v>
      </c>
      <c r="B20" s="59" t="s">
        <v>21</v>
      </c>
      <c r="C20" s="72" t="s">
        <v>424</v>
      </c>
    </row>
    <row r="21" spans="1:3" ht="53.45" customHeight="1" thickBot="1" x14ac:dyDescent="0.25">
      <c r="A21" s="55">
        <v>14</v>
      </c>
      <c r="B21" s="59" t="s">
        <v>22</v>
      </c>
      <c r="C21" s="72" t="s">
        <v>46</v>
      </c>
    </row>
    <row r="22" spans="1:3" ht="55.35" customHeight="1" thickBot="1" x14ac:dyDescent="0.25">
      <c r="A22" s="55">
        <v>15</v>
      </c>
      <c r="B22" s="59" t="s">
        <v>38</v>
      </c>
      <c r="C22" s="72" t="s">
        <v>425</v>
      </c>
    </row>
    <row r="23" spans="1:3" ht="58.7" customHeight="1" thickBot="1" x14ac:dyDescent="0.25">
      <c r="A23" s="55">
        <v>16</v>
      </c>
      <c r="B23" s="58" t="s">
        <v>28</v>
      </c>
      <c r="C23" s="72" t="s">
        <v>277</v>
      </c>
    </row>
    <row r="24" spans="1:3" ht="24.95" customHeight="1" thickBot="1" x14ac:dyDescent="0.25">
      <c r="A24" s="19" t="s">
        <v>6</v>
      </c>
      <c r="B24" s="22" t="s">
        <v>66</v>
      </c>
      <c r="C24" s="51" t="s">
        <v>37</v>
      </c>
    </row>
    <row r="25" spans="1:3" ht="42.6" customHeight="1" thickBot="1" x14ac:dyDescent="0.25">
      <c r="A25" s="49">
        <v>1</v>
      </c>
      <c r="B25" s="60" t="s">
        <v>143</v>
      </c>
      <c r="C25" s="72" t="s">
        <v>304</v>
      </c>
    </row>
    <row r="26" spans="1:3" ht="31.35" customHeight="1" thickBot="1" x14ac:dyDescent="0.25">
      <c r="A26" s="49"/>
      <c r="B26" s="60" t="s">
        <v>141</v>
      </c>
      <c r="C26" s="72" t="s">
        <v>142</v>
      </c>
    </row>
    <row r="27" spans="1:3" ht="99.6" customHeight="1" thickBot="1" x14ac:dyDescent="0.25">
      <c r="A27" s="49"/>
      <c r="B27" s="60" t="s">
        <v>305</v>
      </c>
      <c r="C27" s="72" t="s">
        <v>306</v>
      </c>
    </row>
    <row r="28" spans="1:3" ht="44.45" customHeight="1" thickBot="1" x14ac:dyDescent="0.25">
      <c r="A28" s="49"/>
      <c r="B28" s="58" t="s">
        <v>303</v>
      </c>
      <c r="C28" s="72" t="s">
        <v>327</v>
      </c>
    </row>
    <row r="29" spans="1:3" ht="29.45" customHeight="1" thickBot="1" x14ac:dyDescent="0.25">
      <c r="A29" s="49">
        <v>2</v>
      </c>
      <c r="B29" s="58" t="s">
        <v>149</v>
      </c>
      <c r="C29" s="72" t="s">
        <v>174</v>
      </c>
    </row>
    <row r="30" spans="1:3" ht="18" customHeight="1" thickBot="1" x14ac:dyDescent="0.25">
      <c r="A30" s="49">
        <v>3</v>
      </c>
      <c r="B30" s="58" t="s">
        <v>149</v>
      </c>
      <c r="C30" s="136" t="s">
        <v>334</v>
      </c>
    </row>
    <row r="31" spans="1:3" ht="21" customHeight="1" thickBot="1" x14ac:dyDescent="0.25">
      <c r="A31" s="49">
        <v>4</v>
      </c>
      <c r="B31" s="58" t="s">
        <v>149</v>
      </c>
      <c r="C31" s="136" t="s">
        <v>173</v>
      </c>
    </row>
    <row r="32" spans="1:3" ht="62.45" customHeight="1" thickBot="1" x14ac:dyDescent="0.25">
      <c r="A32" s="49" t="s">
        <v>302</v>
      </c>
      <c r="B32" s="58" t="s">
        <v>151</v>
      </c>
      <c r="C32" s="72" t="s">
        <v>172</v>
      </c>
    </row>
    <row r="33" spans="1:3" ht="50.45" customHeight="1" thickBot="1" x14ac:dyDescent="0.25">
      <c r="A33" s="49" t="s">
        <v>302</v>
      </c>
      <c r="B33" s="58" t="s">
        <v>171</v>
      </c>
      <c r="C33" s="72" t="s">
        <v>278</v>
      </c>
    </row>
    <row r="34" spans="1:3" ht="41.45" customHeight="1" thickBot="1" x14ac:dyDescent="0.25">
      <c r="A34" s="49">
        <v>7</v>
      </c>
      <c r="B34" s="58" t="s">
        <v>216</v>
      </c>
      <c r="C34" s="72" t="s">
        <v>217</v>
      </c>
    </row>
    <row r="35" spans="1:3" ht="24.75" thickBot="1" x14ac:dyDescent="0.25">
      <c r="A35" s="19" t="s">
        <v>7</v>
      </c>
      <c r="B35" s="135" t="s">
        <v>150</v>
      </c>
      <c r="C35" s="51" t="s">
        <v>37</v>
      </c>
    </row>
    <row r="36" spans="1:3" ht="23.45" customHeight="1" thickBot="1" x14ac:dyDescent="0.25">
      <c r="A36" s="61"/>
      <c r="B36" s="62" t="s">
        <v>139</v>
      </c>
      <c r="C36" s="113" t="s">
        <v>311</v>
      </c>
    </row>
    <row r="37" spans="1:3" ht="51.6" customHeight="1" thickBot="1" x14ac:dyDescent="0.25">
      <c r="A37" s="61"/>
      <c r="B37" s="62" t="s">
        <v>140</v>
      </c>
      <c r="C37" s="112" t="s">
        <v>426</v>
      </c>
    </row>
    <row r="38" spans="1:3" ht="24.95" customHeight="1" thickBot="1" x14ac:dyDescent="0.25">
      <c r="A38" s="19" t="s">
        <v>8</v>
      </c>
      <c r="B38" s="135" t="s">
        <v>152</v>
      </c>
      <c r="C38" s="51" t="s">
        <v>37</v>
      </c>
    </row>
    <row r="39" spans="1:3" ht="31.7" customHeight="1" thickBot="1" x14ac:dyDescent="0.25">
      <c r="A39" s="49">
        <v>1</v>
      </c>
      <c r="B39" s="56" t="s">
        <v>175</v>
      </c>
      <c r="C39" s="72" t="s">
        <v>218</v>
      </c>
    </row>
    <row r="40" spans="1:3" ht="45" customHeight="1" thickBot="1" x14ac:dyDescent="0.25">
      <c r="A40" s="5">
        <v>2</v>
      </c>
      <c r="B40" s="54" t="s">
        <v>14</v>
      </c>
      <c r="C40" s="76" t="s">
        <v>166</v>
      </c>
    </row>
    <row r="41" spans="1:3" ht="33.6" customHeight="1" thickBot="1" x14ac:dyDescent="0.25">
      <c r="A41" s="49">
        <v>3</v>
      </c>
      <c r="B41" s="56" t="s">
        <v>163</v>
      </c>
      <c r="C41" s="72" t="s">
        <v>165</v>
      </c>
    </row>
    <row r="42" spans="1:3" ht="33" customHeight="1" thickBot="1" x14ac:dyDescent="0.25">
      <c r="A42" s="49">
        <v>4</v>
      </c>
      <c r="B42" s="56" t="s">
        <v>219</v>
      </c>
      <c r="C42" s="72" t="s">
        <v>164</v>
      </c>
    </row>
    <row r="43" spans="1:3" ht="36.75" thickBot="1" x14ac:dyDescent="0.25">
      <c r="A43" s="49">
        <v>5</v>
      </c>
      <c r="B43" s="56" t="s">
        <v>177</v>
      </c>
      <c r="C43" s="72" t="s">
        <v>176</v>
      </c>
    </row>
    <row r="44" spans="1:3" ht="48.75" thickBot="1" x14ac:dyDescent="0.25">
      <c r="A44" s="49">
        <v>6</v>
      </c>
      <c r="B44" s="10" t="s">
        <v>178</v>
      </c>
      <c r="C44" s="72" t="s">
        <v>220</v>
      </c>
    </row>
    <row r="45" spans="1:3" ht="30" customHeight="1" thickBot="1" x14ac:dyDescent="0.25">
      <c r="A45" s="49">
        <v>7</v>
      </c>
      <c r="B45" s="56" t="s">
        <v>180</v>
      </c>
      <c r="C45" s="72" t="s">
        <v>427</v>
      </c>
    </row>
    <row r="46" spans="1:3" ht="53.45" customHeight="1" thickBot="1" x14ac:dyDescent="0.25">
      <c r="A46" s="49">
        <v>8</v>
      </c>
      <c r="B46" s="64" t="s">
        <v>275</v>
      </c>
      <c r="C46" s="72" t="s">
        <v>265</v>
      </c>
    </row>
    <row r="47" spans="1:3" ht="45" customHeight="1" thickBot="1" x14ac:dyDescent="0.25">
      <c r="A47" s="49">
        <v>9</v>
      </c>
      <c r="B47" s="34" t="s">
        <v>209</v>
      </c>
      <c r="C47" s="72" t="s">
        <v>428</v>
      </c>
    </row>
    <row r="48" spans="1:3" ht="45.6" customHeight="1" thickBot="1" x14ac:dyDescent="0.25">
      <c r="A48" s="49">
        <v>10</v>
      </c>
      <c r="B48" s="73" t="s">
        <v>39</v>
      </c>
      <c r="C48" s="72" t="s">
        <v>429</v>
      </c>
    </row>
    <row r="49" spans="1:3" ht="24.95" customHeight="1" thickBot="1" x14ac:dyDescent="0.25">
      <c r="A49" s="19" t="s">
        <v>26</v>
      </c>
      <c r="B49" s="22" t="s">
        <v>241</v>
      </c>
      <c r="C49" s="51" t="s">
        <v>37</v>
      </c>
    </row>
    <row r="50" spans="1:3" ht="44.45" customHeight="1" thickBot="1" x14ac:dyDescent="0.25">
      <c r="A50" s="49">
        <v>1</v>
      </c>
      <c r="B50" s="7" t="s">
        <v>243</v>
      </c>
      <c r="C50" s="72" t="s">
        <v>244</v>
      </c>
    </row>
    <row r="51" spans="1:3" s="233" customFormat="1" ht="45" customHeight="1" thickBot="1" x14ac:dyDescent="0.25">
      <c r="A51" s="231">
        <v>2</v>
      </c>
      <c r="B51" s="231" t="s">
        <v>59</v>
      </c>
      <c r="C51" s="232" t="s">
        <v>245</v>
      </c>
    </row>
    <row r="52" spans="1:3" ht="35.450000000000003" customHeight="1" thickBot="1" x14ac:dyDescent="0.25">
      <c r="A52" s="49">
        <v>3</v>
      </c>
      <c r="B52" s="6" t="s">
        <v>190</v>
      </c>
      <c r="C52" s="72" t="s">
        <v>246</v>
      </c>
    </row>
    <row r="53" spans="1:3" ht="34.35" customHeight="1" thickBot="1" x14ac:dyDescent="0.25">
      <c r="A53" s="49">
        <v>4</v>
      </c>
      <c r="B53" s="49" t="s">
        <v>280</v>
      </c>
      <c r="C53" s="72" t="s">
        <v>281</v>
      </c>
    </row>
    <row r="54" spans="1:3" ht="31.35" customHeight="1" thickBot="1" x14ac:dyDescent="0.25">
      <c r="A54" s="49">
        <v>5</v>
      </c>
      <c r="B54" s="64" t="s">
        <v>249</v>
      </c>
      <c r="C54" s="10" t="s">
        <v>250</v>
      </c>
    </row>
    <row r="55" spans="1:3" ht="18" customHeight="1" thickBot="1" x14ac:dyDescent="0.25">
      <c r="A55" s="49"/>
      <c r="B55" s="28" t="s">
        <v>192</v>
      </c>
      <c r="C55" s="72" t="s">
        <v>251</v>
      </c>
    </row>
    <row r="56" spans="1:3" ht="43.35" customHeight="1" thickBot="1" x14ac:dyDescent="0.25">
      <c r="A56" s="49"/>
      <c r="B56" s="149" t="s">
        <v>193</v>
      </c>
      <c r="C56" s="10" t="s">
        <v>252</v>
      </c>
    </row>
    <row r="57" spans="1:3" ht="62.45" customHeight="1" thickBot="1" x14ac:dyDescent="0.25">
      <c r="A57" s="49">
        <v>6</v>
      </c>
      <c r="B57" s="64" t="s">
        <v>195</v>
      </c>
      <c r="C57" s="72" t="s">
        <v>253</v>
      </c>
    </row>
    <row r="58" spans="1:3" ht="27" customHeight="1" thickBot="1" x14ac:dyDescent="0.25">
      <c r="A58" s="49"/>
      <c r="B58" s="65" t="s">
        <v>254</v>
      </c>
      <c r="C58" s="72" t="s">
        <v>194</v>
      </c>
    </row>
    <row r="59" spans="1:3" ht="39" customHeight="1" thickBot="1" x14ac:dyDescent="0.25">
      <c r="A59" s="49">
        <v>7</v>
      </c>
      <c r="B59" s="49" t="s">
        <v>15</v>
      </c>
      <c r="C59" s="72" t="s">
        <v>256</v>
      </c>
    </row>
    <row r="60" spans="1:3" ht="40.700000000000003" customHeight="1" thickBot="1" x14ac:dyDescent="0.25">
      <c r="A60" s="49"/>
      <c r="B60" s="149" t="s">
        <v>314</v>
      </c>
      <c r="C60" s="72" t="s">
        <v>257</v>
      </c>
    </row>
    <row r="61" spans="1:3" ht="30" customHeight="1" thickBot="1" x14ac:dyDescent="0.25">
      <c r="A61" s="49"/>
      <c r="B61" s="65" t="s">
        <v>315</v>
      </c>
      <c r="C61" s="72" t="s">
        <v>258</v>
      </c>
    </row>
    <row r="62" spans="1:3" ht="51" customHeight="1" thickBot="1" x14ac:dyDescent="0.25">
      <c r="A62" s="49">
        <v>8</v>
      </c>
      <c r="B62" s="49" t="s">
        <v>196</v>
      </c>
      <c r="C62" s="72" t="s">
        <v>259</v>
      </c>
    </row>
    <row r="63" spans="1:3" ht="38.450000000000003" customHeight="1" thickBot="1" x14ac:dyDescent="0.25">
      <c r="A63" s="49">
        <v>9</v>
      </c>
      <c r="B63" s="64" t="s">
        <v>197</v>
      </c>
      <c r="C63" s="72" t="s">
        <v>56</v>
      </c>
    </row>
    <row r="64" spans="1:3" ht="24.95" customHeight="1" thickBot="1" x14ac:dyDescent="0.25">
      <c r="A64" s="69" t="s">
        <v>9</v>
      </c>
      <c r="B64" s="67" t="s">
        <v>270</v>
      </c>
      <c r="C64" s="68" t="s">
        <v>37</v>
      </c>
    </row>
    <row r="65" spans="1:3" ht="19.350000000000001" customHeight="1" thickBot="1" x14ac:dyDescent="0.25">
      <c r="A65" s="5"/>
      <c r="B65" s="70"/>
      <c r="C65" s="75" t="s">
        <v>98</v>
      </c>
    </row>
    <row r="66" spans="1:3" ht="39" customHeight="1" thickBot="1" x14ac:dyDescent="0.25">
      <c r="A66" s="49" t="s">
        <v>356</v>
      </c>
      <c r="B66" s="64" t="s">
        <v>221</v>
      </c>
      <c r="C66" s="74" t="s">
        <v>222</v>
      </c>
    </row>
    <row r="67" spans="1:3" ht="36.75" thickBot="1" x14ac:dyDescent="0.25">
      <c r="A67" s="5" t="s">
        <v>357</v>
      </c>
      <c r="B67" s="70" t="s">
        <v>223</v>
      </c>
      <c r="C67" s="75" t="s">
        <v>225</v>
      </c>
    </row>
    <row r="68" spans="1:3" ht="24" x14ac:dyDescent="0.2">
      <c r="A68" s="6"/>
      <c r="B68" s="65" t="s">
        <v>260</v>
      </c>
      <c r="C68" s="256" t="s">
        <v>227</v>
      </c>
    </row>
    <row r="69" spans="1:3" ht="24" x14ac:dyDescent="0.2">
      <c r="A69" s="6"/>
      <c r="B69" s="65" t="s">
        <v>261</v>
      </c>
      <c r="C69" s="257"/>
    </row>
    <row r="70" spans="1:3" ht="28.35" customHeight="1" thickBot="1" x14ac:dyDescent="0.25">
      <c r="A70" s="8"/>
      <c r="B70" s="71" t="s">
        <v>328</v>
      </c>
      <c r="C70" s="258"/>
    </row>
    <row r="71" spans="1:3" ht="51.6" customHeight="1" thickBot="1" x14ac:dyDescent="0.25">
      <c r="A71" s="5" t="s">
        <v>358</v>
      </c>
      <c r="B71" s="64" t="s">
        <v>262</v>
      </c>
      <c r="C71" s="75" t="s">
        <v>226</v>
      </c>
    </row>
    <row r="72" spans="1:3" ht="28.35" customHeight="1" thickBot="1" x14ac:dyDescent="0.25">
      <c r="A72" s="6"/>
      <c r="B72" s="65" t="s">
        <v>189</v>
      </c>
      <c r="C72" s="75" t="s">
        <v>317</v>
      </c>
    </row>
    <row r="73" spans="1:3" ht="48" x14ac:dyDescent="0.2">
      <c r="A73" s="6"/>
      <c r="B73" s="65" t="s">
        <v>185</v>
      </c>
      <c r="C73" s="256" t="s">
        <v>228</v>
      </c>
    </row>
    <row r="74" spans="1:3" ht="36.75" thickBot="1" x14ac:dyDescent="0.25">
      <c r="A74" s="8"/>
      <c r="B74" s="65" t="s">
        <v>186</v>
      </c>
      <c r="C74" s="258"/>
    </row>
    <row r="75" spans="1:3" ht="37.700000000000003" customHeight="1" thickBot="1" x14ac:dyDescent="0.25">
      <c r="A75" s="5" t="s">
        <v>359</v>
      </c>
      <c r="B75" s="70" t="s">
        <v>17</v>
      </c>
      <c r="C75" s="72" t="s">
        <v>263</v>
      </c>
    </row>
    <row r="76" spans="1:3" ht="36.75" thickBot="1" x14ac:dyDescent="0.25">
      <c r="A76" s="6"/>
      <c r="B76" s="65" t="s">
        <v>181</v>
      </c>
      <c r="C76" s="72" t="s">
        <v>264</v>
      </c>
    </row>
    <row r="77" spans="1:3" ht="26.45" customHeight="1" thickBot="1" x14ac:dyDescent="0.25">
      <c r="A77" s="6"/>
      <c r="B77" s="65" t="s">
        <v>182</v>
      </c>
      <c r="C77" s="72" t="s">
        <v>45</v>
      </c>
    </row>
    <row r="78" spans="1:3" ht="36.75" thickBot="1" x14ac:dyDescent="0.25">
      <c r="A78" s="6"/>
      <c r="B78" s="65" t="s">
        <v>187</v>
      </c>
      <c r="C78" s="72" t="s">
        <v>48</v>
      </c>
    </row>
    <row r="79" spans="1:3" ht="36" customHeight="1" thickBot="1" x14ac:dyDescent="0.25">
      <c r="A79" s="6"/>
      <c r="B79" s="71" t="s">
        <v>188</v>
      </c>
      <c r="C79" s="74" t="s">
        <v>430</v>
      </c>
    </row>
    <row r="80" spans="1:3" ht="15" customHeight="1" thickBot="1" x14ac:dyDescent="0.25">
      <c r="A80" s="5">
        <v>5</v>
      </c>
      <c r="B80" s="10" t="s">
        <v>230</v>
      </c>
      <c r="C80" s="72" t="s">
        <v>360</v>
      </c>
    </row>
    <row r="81" spans="1:3" ht="27" customHeight="1" thickBot="1" x14ac:dyDescent="0.25">
      <c r="A81" s="6"/>
      <c r="B81" s="65" t="s">
        <v>183</v>
      </c>
      <c r="C81" s="76" t="s">
        <v>324</v>
      </c>
    </row>
    <row r="82" spans="1:3" ht="25.7" customHeight="1" thickBot="1" x14ac:dyDescent="0.25">
      <c r="A82" s="6"/>
      <c r="B82" s="65" t="s">
        <v>184</v>
      </c>
      <c r="C82" s="76" t="s">
        <v>324</v>
      </c>
    </row>
    <row r="83" spans="1:3" ht="25.35" customHeight="1" thickBot="1" x14ac:dyDescent="0.25">
      <c r="A83" s="6"/>
      <c r="B83" s="65" t="s">
        <v>231</v>
      </c>
      <c r="C83" s="142" t="s">
        <v>232</v>
      </c>
    </row>
    <row r="84" spans="1:3" ht="39.6" customHeight="1" thickBot="1" x14ac:dyDescent="0.25">
      <c r="A84" s="8"/>
      <c r="B84" s="65" t="s">
        <v>323</v>
      </c>
      <c r="C84" s="142" t="s">
        <v>233</v>
      </c>
    </row>
    <row r="85" spans="1:3" ht="24.95" customHeight="1" thickBot="1" x14ac:dyDescent="0.25">
      <c r="A85" s="69" t="s">
        <v>10</v>
      </c>
      <c r="B85" s="67" t="s">
        <v>266</v>
      </c>
      <c r="C85" s="68" t="s">
        <v>37</v>
      </c>
    </row>
    <row r="86" spans="1:3" ht="40.700000000000003" customHeight="1" thickBot="1" x14ac:dyDescent="0.25">
      <c r="A86" s="49">
        <v>1</v>
      </c>
      <c r="B86" s="64" t="s">
        <v>267</v>
      </c>
      <c r="C86" s="74" t="s">
        <v>282</v>
      </c>
    </row>
    <row r="87" spans="1:3" ht="51" customHeight="1" thickBot="1" x14ac:dyDescent="0.25">
      <c r="A87" s="49">
        <v>2</v>
      </c>
      <c r="B87" s="64" t="s">
        <v>239</v>
      </c>
      <c r="C87" s="74" t="s">
        <v>337</v>
      </c>
    </row>
    <row r="88" spans="1:3" ht="48.75" thickBot="1" x14ac:dyDescent="0.25">
      <c r="A88" s="49">
        <v>3</v>
      </c>
      <c r="B88" s="64" t="s">
        <v>372</v>
      </c>
      <c r="C88" s="161" t="s">
        <v>431</v>
      </c>
    </row>
    <row r="89" spans="1:3" ht="24" customHeight="1" thickBot="1" x14ac:dyDescent="0.25">
      <c r="A89" s="49" t="s">
        <v>373</v>
      </c>
      <c r="B89" s="10" t="s">
        <v>271</v>
      </c>
      <c r="C89" s="72" t="s">
        <v>272</v>
      </c>
    </row>
    <row r="90" spans="1:3" ht="24.95" customHeight="1" thickBot="1" x14ac:dyDescent="0.25">
      <c r="A90" s="19" t="s">
        <v>11</v>
      </c>
      <c r="B90" s="143" t="s">
        <v>199</v>
      </c>
      <c r="C90" s="51" t="s">
        <v>37</v>
      </c>
    </row>
    <row r="91" spans="1:3" ht="50.1" customHeight="1" thickBot="1" x14ac:dyDescent="0.25">
      <c r="A91" s="63">
        <v>1</v>
      </c>
      <c r="B91" s="57" t="s">
        <v>201</v>
      </c>
      <c r="C91" s="72" t="s">
        <v>203</v>
      </c>
    </row>
    <row r="92" spans="1:3" ht="13.35" customHeight="1" thickBot="1" x14ac:dyDescent="0.25">
      <c r="A92" s="63"/>
      <c r="B92" s="57"/>
      <c r="C92" s="72" t="s">
        <v>316</v>
      </c>
    </row>
    <row r="93" spans="1:3" ht="52.35" customHeight="1" thickBot="1" x14ac:dyDescent="0.25">
      <c r="A93" s="63">
        <v>2</v>
      </c>
      <c r="B93" s="57" t="s">
        <v>42</v>
      </c>
      <c r="C93" s="72" t="s">
        <v>432</v>
      </c>
    </row>
    <row r="94" spans="1:3" ht="60.75" thickBot="1" x14ac:dyDescent="0.25">
      <c r="A94" s="63">
        <v>3</v>
      </c>
      <c r="B94" s="57" t="s">
        <v>32</v>
      </c>
      <c r="C94" s="72" t="s">
        <v>433</v>
      </c>
    </row>
    <row r="95" spans="1:3" ht="24.95" customHeight="1" thickBot="1" x14ac:dyDescent="0.25">
      <c r="A95" s="19" t="s">
        <v>12</v>
      </c>
      <c r="B95" s="22" t="s">
        <v>2</v>
      </c>
      <c r="C95" s="51" t="s">
        <v>37</v>
      </c>
    </row>
    <row r="96" spans="1:3" ht="48.75" thickBot="1" x14ac:dyDescent="0.25">
      <c r="A96" s="49">
        <v>1</v>
      </c>
      <c r="B96" s="64" t="s">
        <v>33</v>
      </c>
      <c r="C96" s="72" t="s">
        <v>146</v>
      </c>
    </row>
    <row r="97" spans="1:3" ht="36.75" thickBot="1" x14ac:dyDescent="0.25">
      <c r="A97" s="49">
        <v>2</v>
      </c>
      <c r="B97" s="64" t="s">
        <v>30</v>
      </c>
      <c r="C97" s="72" t="s">
        <v>147</v>
      </c>
    </row>
    <row r="98" spans="1:3" ht="48.75" thickBot="1" x14ac:dyDescent="0.25">
      <c r="A98" s="64">
        <v>3</v>
      </c>
      <c r="B98" s="64" t="s">
        <v>31</v>
      </c>
      <c r="C98" s="72" t="s">
        <v>49</v>
      </c>
    </row>
    <row r="99" spans="1:3" ht="36.75" thickBot="1" x14ac:dyDescent="0.25">
      <c r="A99" s="49">
        <v>4</v>
      </c>
      <c r="B99" s="64" t="s">
        <v>44</v>
      </c>
      <c r="C99" s="72" t="s">
        <v>43</v>
      </c>
    </row>
    <row r="100" spans="1:3" ht="36.75" thickBot="1" x14ac:dyDescent="0.25">
      <c r="A100" s="49">
        <v>5</v>
      </c>
      <c r="B100" s="64" t="s">
        <v>288</v>
      </c>
      <c r="C100" s="72" t="s">
        <v>289</v>
      </c>
    </row>
    <row r="101" spans="1:3" ht="24.75" thickBot="1" x14ac:dyDescent="0.25">
      <c r="A101" s="19" t="s">
        <v>16</v>
      </c>
      <c r="B101" s="135" t="s">
        <v>106</v>
      </c>
      <c r="C101" s="51" t="s">
        <v>37</v>
      </c>
    </row>
    <row r="102" spans="1:3" ht="28.7" customHeight="1" thickBot="1" x14ac:dyDescent="0.25">
      <c r="A102" s="155"/>
      <c r="B102" s="60" t="s">
        <v>102</v>
      </c>
      <c r="C102" s="72" t="s">
        <v>331</v>
      </c>
    </row>
    <row r="103" spans="1:3" ht="24.75" thickBot="1" x14ac:dyDescent="0.25">
      <c r="A103" s="49"/>
      <c r="B103" s="60" t="s">
        <v>105</v>
      </c>
      <c r="C103" s="72" t="s">
        <v>107</v>
      </c>
    </row>
    <row r="104" spans="1:3" ht="17.45" customHeight="1" thickBot="1" x14ac:dyDescent="0.25">
      <c r="A104" s="49"/>
      <c r="B104" s="60" t="s">
        <v>305</v>
      </c>
      <c r="C104" s="72" t="s">
        <v>332</v>
      </c>
    </row>
    <row r="105" spans="1:3" ht="24" customHeight="1" thickBot="1" x14ac:dyDescent="0.25">
      <c r="A105" s="19" t="s">
        <v>13</v>
      </c>
      <c r="B105" s="22" t="s">
        <v>287</v>
      </c>
      <c r="C105" s="51" t="s">
        <v>37</v>
      </c>
    </row>
    <row r="106" spans="1:3" ht="26.45" customHeight="1" thickBot="1" x14ac:dyDescent="0.25">
      <c r="A106" s="49">
        <v>1</v>
      </c>
      <c r="B106" s="12" t="s">
        <v>51</v>
      </c>
      <c r="C106" s="72" t="s">
        <v>57</v>
      </c>
    </row>
    <row r="107" spans="1:3" ht="24.95" customHeight="1" thickBot="1" x14ac:dyDescent="0.25">
      <c r="A107" s="19" t="s">
        <v>62</v>
      </c>
      <c r="B107" s="22" t="s">
        <v>3</v>
      </c>
      <c r="C107" s="51" t="s">
        <v>37</v>
      </c>
    </row>
    <row r="108" spans="1:3" ht="24.75" thickBot="1" x14ac:dyDescent="0.25">
      <c r="A108" s="49">
        <v>1</v>
      </c>
      <c r="B108" s="64" t="s">
        <v>333</v>
      </c>
      <c r="C108" s="72" t="s">
        <v>99</v>
      </c>
    </row>
    <row r="109" spans="1:3" ht="39" customHeight="1" thickBot="1" x14ac:dyDescent="0.25">
      <c r="A109" s="49">
        <v>2</v>
      </c>
      <c r="B109" s="64" t="s">
        <v>290</v>
      </c>
      <c r="C109" s="72" t="s">
        <v>295</v>
      </c>
    </row>
    <row r="110" spans="1:3" ht="24.95" customHeight="1" thickBot="1" x14ac:dyDescent="0.25">
      <c r="A110" s="19" t="s">
        <v>63</v>
      </c>
      <c r="B110" s="22" t="s">
        <v>67</v>
      </c>
      <c r="C110" s="51" t="s">
        <v>37</v>
      </c>
    </row>
    <row r="111" spans="1:3" ht="26.1" customHeight="1" thickBot="1" x14ac:dyDescent="0.25">
      <c r="A111" s="49">
        <v>1</v>
      </c>
      <c r="B111" s="49" t="s">
        <v>296</v>
      </c>
      <c r="C111" s="72" t="s">
        <v>50</v>
      </c>
    </row>
    <row r="112" spans="1:3" ht="36.75" thickBot="1" x14ac:dyDescent="0.25">
      <c r="A112" s="49">
        <v>2</v>
      </c>
      <c r="B112" s="49" t="s">
        <v>298</v>
      </c>
      <c r="C112" s="72" t="s">
        <v>300</v>
      </c>
    </row>
    <row r="113" spans="1:3" ht="26.1" customHeight="1" thickBot="1" x14ac:dyDescent="0.25">
      <c r="A113" s="49">
        <v>3</v>
      </c>
      <c r="B113" s="64" t="s">
        <v>27</v>
      </c>
      <c r="C113" s="72" t="s">
        <v>299</v>
      </c>
    </row>
    <row r="114" spans="1:3" ht="36.75" thickBot="1" x14ac:dyDescent="0.25">
      <c r="A114" s="49">
        <v>4</v>
      </c>
      <c r="B114" s="64" t="s">
        <v>29</v>
      </c>
      <c r="C114" s="72" t="s">
        <v>47</v>
      </c>
    </row>
    <row r="115" spans="1:3" ht="12.75" thickBot="1" x14ac:dyDescent="0.25">
      <c r="A115" s="249"/>
      <c r="B115" s="250"/>
      <c r="C115" s="251"/>
    </row>
  </sheetData>
  <mergeCells count="5">
    <mergeCell ref="A115:C115"/>
    <mergeCell ref="C4:C6"/>
    <mergeCell ref="A1:C1"/>
    <mergeCell ref="C68:C70"/>
    <mergeCell ref="C73:C74"/>
  </mergeCells>
  <phoneticPr fontId="5" type="noConversion"/>
  <pageMargins left="0.25" right="0.25" top="0.67" bottom="0.5" header="0.05" footer="0.05"/>
  <pageSetup scale="91" fitToHeight="0" orientation="portrait" r:id="rId1"/>
  <headerFooter>
    <oddFooter>&amp;CPage &amp;P of &amp;N</oddFooter>
  </headerFooter>
  <rowBreaks count="2" manualBreakCount="2">
    <brk id="48" max="16383" man="1"/>
    <brk id="7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
  <sheetViews>
    <sheetView zoomScale="91" workbookViewId="0">
      <selection activeCell="C15" sqref="C15"/>
    </sheetView>
  </sheetViews>
  <sheetFormatPr defaultColWidth="8.85546875" defaultRowHeight="15" x14ac:dyDescent="0.25"/>
  <cols>
    <col min="1" max="1" width="26.42578125" style="87" bestFit="1" customWidth="1"/>
    <col min="2" max="2" width="9.42578125" style="87" customWidth="1"/>
    <col min="3" max="3" width="2.85546875" style="88" customWidth="1"/>
    <col min="4" max="4" width="7.140625" style="87" customWidth="1"/>
    <col min="5" max="5" width="2.85546875" style="88" customWidth="1"/>
    <col min="6" max="6" width="8.85546875" style="87"/>
    <col min="7" max="7" width="4" style="87" customWidth="1"/>
    <col min="8" max="8" width="8.85546875" style="87" customWidth="1"/>
    <col min="9" max="9" width="14.7109375" style="87" customWidth="1"/>
    <col min="10" max="10" width="14.85546875" style="87" customWidth="1"/>
    <col min="11" max="16384" width="8.85546875" style="87"/>
  </cols>
  <sheetData>
    <row r="1" spans="1:10" ht="15.75" thickBot="1" x14ac:dyDescent="0.3">
      <c r="A1" s="264" t="s">
        <v>137</v>
      </c>
      <c r="B1" s="265"/>
      <c r="C1" s="265"/>
      <c r="D1" s="265"/>
      <c r="E1" s="265"/>
      <c r="F1" s="266"/>
      <c r="G1" s="107"/>
      <c r="H1" s="259" t="s">
        <v>136</v>
      </c>
      <c r="I1" s="260"/>
      <c r="J1" s="261"/>
    </row>
    <row r="2" spans="1:10" ht="15.75" thickBot="1" x14ac:dyDescent="0.3">
      <c r="A2" s="109" t="s">
        <v>135</v>
      </c>
      <c r="B2" s="106" t="s">
        <v>133</v>
      </c>
      <c r="C2" s="108"/>
      <c r="D2" s="106" t="s">
        <v>134</v>
      </c>
      <c r="E2" s="108"/>
      <c r="F2" s="106" t="s">
        <v>132</v>
      </c>
      <c r="G2" s="107"/>
      <c r="H2" s="106" t="s">
        <v>131</v>
      </c>
      <c r="I2" s="106" t="s">
        <v>130</v>
      </c>
      <c r="J2" s="105" t="s">
        <v>129</v>
      </c>
    </row>
    <row r="3" spans="1:10" x14ac:dyDescent="0.25">
      <c r="A3" s="104" t="s">
        <v>128</v>
      </c>
      <c r="B3" s="100"/>
      <c r="C3" s="102" t="s">
        <v>111</v>
      </c>
      <c r="D3" s="103">
        <v>1</v>
      </c>
      <c r="E3" s="101" t="s">
        <v>110</v>
      </c>
      <c r="F3" s="103">
        <f t="shared" ref="F3:F12" si="0">D3*B3</f>
        <v>0</v>
      </c>
      <c r="G3" s="90"/>
      <c r="H3" s="100">
        <v>1000</v>
      </c>
      <c r="I3" s="100" t="s">
        <v>127</v>
      </c>
      <c r="J3" s="262" t="s">
        <v>126</v>
      </c>
    </row>
    <row r="4" spans="1:10" x14ac:dyDescent="0.25">
      <c r="A4" s="98" t="s">
        <v>125</v>
      </c>
      <c r="B4" s="134"/>
      <c r="C4" s="92" t="s">
        <v>111</v>
      </c>
      <c r="D4" s="93">
        <v>1.4</v>
      </c>
      <c r="E4" s="91" t="s">
        <v>110</v>
      </c>
      <c r="F4" s="93">
        <f t="shared" si="0"/>
        <v>0</v>
      </c>
      <c r="G4" s="90"/>
      <c r="H4" s="89">
        <v>700</v>
      </c>
      <c r="I4" s="89" t="s">
        <v>124</v>
      </c>
      <c r="J4" s="263"/>
    </row>
    <row r="5" spans="1:10" x14ac:dyDescent="0.25">
      <c r="A5" s="98" t="s">
        <v>123</v>
      </c>
      <c r="B5" s="89"/>
      <c r="C5" s="92" t="s">
        <v>111</v>
      </c>
      <c r="D5" s="93">
        <v>0.4</v>
      </c>
      <c r="E5" s="91" t="s">
        <v>110</v>
      </c>
      <c r="F5" s="93">
        <f t="shared" si="0"/>
        <v>0</v>
      </c>
      <c r="G5" s="90"/>
      <c r="H5" s="89">
        <v>2500</v>
      </c>
      <c r="I5" s="89" t="s">
        <v>122</v>
      </c>
      <c r="J5" s="263"/>
    </row>
    <row r="6" spans="1:10" x14ac:dyDescent="0.25">
      <c r="A6" s="98" t="s">
        <v>121</v>
      </c>
      <c r="B6" s="89"/>
      <c r="C6" s="99" t="s">
        <v>111</v>
      </c>
      <c r="D6" s="93">
        <v>0.1</v>
      </c>
      <c r="E6" s="91" t="s">
        <v>110</v>
      </c>
      <c r="F6" s="93">
        <f t="shared" si="0"/>
        <v>0</v>
      </c>
      <c r="G6" s="90"/>
      <c r="H6" s="89">
        <v>10000</v>
      </c>
      <c r="I6" s="89" t="s">
        <v>119</v>
      </c>
      <c r="J6" s="263"/>
    </row>
    <row r="7" spans="1:10" x14ac:dyDescent="0.25">
      <c r="A7" s="98" t="s">
        <v>120</v>
      </c>
      <c r="B7" s="89"/>
      <c r="C7" s="92" t="s">
        <v>111</v>
      </c>
      <c r="D7" s="93">
        <v>0.1</v>
      </c>
      <c r="E7" s="91" t="s">
        <v>110</v>
      </c>
      <c r="F7" s="93">
        <f t="shared" si="0"/>
        <v>0</v>
      </c>
      <c r="G7" s="90"/>
      <c r="H7" s="89">
        <v>10000</v>
      </c>
      <c r="I7" s="89" t="s">
        <v>119</v>
      </c>
      <c r="J7" s="263"/>
    </row>
    <row r="8" spans="1:10" ht="45" x14ac:dyDescent="0.25">
      <c r="A8" s="94" t="s">
        <v>118</v>
      </c>
      <c r="B8" s="89"/>
      <c r="C8" s="92" t="s">
        <v>111</v>
      </c>
      <c r="D8" s="96">
        <v>3.3000000000000002E-2</v>
      </c>
      <c r="E8" s="91" t="s">
        <v>110</v>
      </c>
      <c r="F8" s="93">
        <f t="shared" si="0"/>
        <v>0</v>
      </c>
      <c r="G8" s="90"/>
      <c r="H8" s="89">
        <v>30000</v>
      </c>
      <c r="I8" s="97" t="s">
        <v>117</v>
      </c>
      <c r="J8" s="263"/>
    </row>
    <row r="9" spans="1:10" ht="30" x14ac:dyDescent="0.25">
      <c r="A9" s="162" t="s">
        <v>343</v>
      </c>
      <c r="B9" s="89"/>
      <c r="C9" s="92" t="s">
        <v>111</v>
      </c>
      <c r="D9" s="96">
        <v>1.2E-2</v>
      </c>
      <c r="E9" s="91" t="s">
        <v>110</v>
      </c>
      <c r="F9" s="93">
        <f t="shared" si="0"/>
        <v>0</v>
      </c>
      <c r="G9" s="90"/>
      <c r="H9" s="89">
        <v>82000</v>
      </c>
      <c r="I9" s="97" t="s">
        <v>116</v>
      </c>
      <c r="J9" s="263"/>
    </row>
    <row r="10" spans="1:10" ht="30" x14ac:dyDescent="0.25">
      <c r="A10" s="162" t="s">
        <v>344</v>
      </c>
      <c r="B10" s="89"/>
      <c r="C10" s="92" t="s">
        <v>111</v>
      </c>
      <c r="D10" s="96">
        <v>8.0000000000000002E-3</v>
      </c>
      <c r="E10" s="91" t="s">
        <v>110</v>
      </c>
      <c r="F10" s="93">
        <f t="shared" si="0"/>
        <v>0</v>
      </c>
      <c r="G10" s="90"/>
      <c r="H10" s="89">
        <v>125000</v>
      </c>
      <c r="I10" s="97" t="s">
        <v>115</v>
      </c>
      <c r="J10" s="263"/>
    </row>
    <row r="11" spans="1:10" x14ac:dyDescent="0.25">
      <c r="A11" s="94" t="s">
        <v>114</v>
      </c>
      <c r="B11" s="134"/>
      <c r="C11" s="95" t="s">
        <v>111</v>
      </c>
      <c r="D11" s="96">
        <v>1.7999999999999999E-2</v>
      </c>
      <c r="E11" s="91" t="s">
        <v>110</v>
      </c>
      <c r="F11" s="93">
        <f t="shared" si="0"/>
        <v>0</v>
      </c>
      <c r="G11" s="90"/>
      <c r="H11" s="89">
        <v>55000</v>
      </c>
      <c r="I11" s="89" t="s">
        <v>113</v>
      </c>
      <c r="J11" s="263"/>
    </row>
    <row r="12" spans="1:10" ht="15.75" thickBot="1" x14ac:dyDescent="0.3">
      <c r="A12" s="94" t="s">
        <v>112</v>
      </c>
      <c r="B12" s="89"/>
      <c r="C12" s="92" t="s">
        <v>111</v>
      </c>
      <c r="D12" s="93">
        <v>2</v>
      </c>
      <c r="E12" s="91" t="s">
        <v>110</v>
      </c>
      <c r="F12" s="157">
        <f t="shared" si="0"/>
        <v>0</v>
      </c>
      <c r="G12" s="90"/>
      <c r="H12" s="89">
        <v>500</v>
      </c>
      <c r="I12" s="89" t="s">
        <v>109</v>
      </c>
      <c r="J12" s="263"/>
    </row>
    <row r="13" spans="1:10" ht="15.75" thickBot="1" x14ac:dyDescent="0.3">
      <c r="A13" s="144" t="s">
        <v>210</v>
      </c>
      <c r="E13" s="145" t="s">
        <v>110</v>
      </c>
      <c r="F13" s="158">
        <f>SUM(F3:F12)</f>
        <v>0</v>
      </c>
    </row>
  </sheetData>
  <mergeCells count="3">
    <mergeCell ref="H1:J1"/>
    <mergeCell ref="J3:J12"/>
    <mergeCell ref="A1:F1"/>
  </mergeCells>
  <phoneticPr fontId="5" type="noConversion"/>
  <pageMargins left="0.7" right="0.7" top="0.75" bottom="0.75" header="0.3" footer="0.3"/>
  <pageSetup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dfb6321-783f-4fd8-805a-46ebe301293b">
      <Terms xmlns="http://schemas.microsoft.com/office/infopath/2007/PartnerControls"/>
    </lcf76f155ced4ddcb4097134ff3c332f>
    <TaxCatchAll xmlns="2672ad37-4903-4abe-b942-8297dfb59a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E98F03C58D35449FC87DB3AD10B14E" ma:contentTypeVersion="12" ma:contentTypeDescription="Create a new document." ma:contentTypeScope="" ma:versionID="7914e876b90932de9c5ee76b048dfab9">
  <xsd:schema xmlns:xsd="http://www.w3.org/2001/XMLSchema" xmlns:xs="http://www.w3.org/2001/XMLSchema" xmlns:p="http://schemas.microsoft.com/office/2006/metadata/properties" xmlns:ns2="4dfb6321-783f-4fd8-805a-46ebe301293b" xmlns:ns3="2672ad37-4903-4abe-b942-8297dfb59a23" targetNamespace="http://schemas.microsoft.com/office/2006/metadata/properties" ma:root="true" ma:fieldsID="63b3377ae1d59f475088a70cd8750d39" ns2:_="" ns3:_="">
    <xsd:import namespace="4dfb6321-783f-4fd8-805a-46ebe301293b"/>
    <xsd:import namespace="2672ad37-4903-4abe-b942-8297dfb59a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fb6321-783f-4fd8-805a-46ebe30129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9e51267-03c9-498a-b451-c441b751d25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72ad37-4903-4abe-b942-8297dfb59a2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65de98e-0f96-4794-b8a6-db163ec067fe}" ma:internalName="TaxCatchAll" ma:showField="CatchAllData" ma:web="2672ad37-4903-4abe-b942-8297dfb59a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AE0690-59B7-472C-917F-C9CECAC8753D}">
  <ds:schemaRefs>
    <ds:schemaRef ds:uri="http://schemas.microsoft.com/office/2006/metadata/properties"/>
    <ds:schemaRef ds:uri="http://schemas.microsoft.com/office/infopath/2007/PartnerControls"/>
    <ds:schemaRef ds:uri="4dfb6321-783f-4fd8-805a-46ebe301293b"/>
    <ds:schemaRef ds:uri="2672ad37-4903-4abe-b942-8297dfb59a23"/>
  </ds:schemaRefs>
</ds:datastoreItem>
</file>

<file path=customXml/itemProps2.xml><?xml version="1.0" encoding="utf-8"?>
<ds:datastoreItem xmlns:ds="http://schemas.openxmlformats.org/officeDocument/2006/customXml" ds:itemID="{BC5DAB34-B7E9-4843-A658-9A28D15761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fb6321-783f-4fd8-805a-46ebe301293b"/>
    <ds:schemaRef ds:uri="2672ad37-4903-4abe-b942-8297dfb59a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62AB13-9ACB-412D-807B-B7F1E569E6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Matrix</vt:lpstr>
      <vt:lpstr>Rev.1 Changes</vt:lpstr>
      <vt:lpstr>Setback Addendum</vt:lpstr>
      <vt:lpstr>Alternate Separation</vt:lpstr>
      <vt:lpstr>Separation Distances</vt:lpstr>
      <vt:lpstr>Wind Roses</vt:lpstr>
      <vt:lpstr>Definitions</vt:lpstr>
      <vt:lpstr>Animal Units</vt:lpstr>
      <vt:lpstr>Definitions!Print_Area</vt:lpstr>
      <vt:lpstr>Matrix!Print_Area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nda-livestock-matrix</dc:title>
  <dc:creator>pcusername</dc:creator>
  <cp:lastModifiedBy>Evert, Holle</cp:lastModifiedBy>
  <cp:lastPrinted>2024-02-21T14:10:52Z</cp:lastPrinted>
  <dcterms:created xsi:type="dcterms:W3CDTF">2015-11-10T22:55:29Z</dcterms:created>
  <dcterms:modified xsi:type="dcterms:W3CDTF">2024-04-05T21:32:26Z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0x010100CFE98F03C58D35449FC87DB3AD10B14E</vt:lpwstr>
  </property>
  <property fmtid="{D5CDD505-2E9C-101B-9397-08002B2CF9AE}" pid="3" name="MediaServiceImageTags">
    <vt:lpwstr/>
  </property>
</Properties>
</file>